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15" windowHeight="7515" tabRatio="803" activeTab="0"/>
  </bookViews>
  <sheets>
    <sheet name="1-ԱՄՓՈՓ" sheetId="1" r:id="rId1"/>
    <sheet name="2-ԸՆԴԱՄԵՆԸ ԾԱԽՍԵՐ" sheetId="2" r:id="rId2"/>
  </sheets>
  <definedNames>
    <definedName name="_xlnm.Print_Titles" localSheetId="1">'2-ԸՆԴԱՄԵՆԸ ԾԱԽՍԵՐ'!$6:$8</definedName>
  </definedNames>
  <calcPr fullCalcOnLoad="1"/>
</workbook>
</file>

<file path=xl/sharedStrings.xml><?xml version="1.0" encoding="utf-8"?>
<sst xmlns="http://schemas.openxmlformats.org/spreadsheetml/2006/main" count="160" uniqueCount="131">
  <si>
    <t xml:space="preserve">Ձև N  1 </t>
  </si>
  <si>
    <t>Կառավարման  ապարատ</t>
  </si>
  <si>
    <t xml:space="preserve">Հայտատուի  անվանումը </t>
  </si>
  <si>
    <t>հաստատված բյուջե</t>
  </si>
  <si>
    <t>բյուջետային  հայտ</t>
  </si>
  <si>
    <t>Ծառայողական  ավտոմեքենաների  քանակը</t>
  </si>
  <si>
    <t>ԸՆԴԱՄԵՆԸ  ԾԱԽՍԵՐ</t>
  </si>
  <si>
    <t xml:space="preserve">Ձև N  2 </t>
  </si>
  <si>
    <t>կոդը</t>
  </si>
  <si>
    <t>ԸՆԹԱՑԻԿ  ԾԱԽՍԵՐ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</si>
  <si>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</si>
  <si>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</si>
  <si>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-Քաղաքացիական, դատական և պետական ծառայողների պարգևատրում </t>
  </si>
  <si>
    <t>Էներգետիկ ծառայություններ</t>
  </si>
  <si>
    <t>Կոմունալ ծառայություններ</t>
  </si>
  <si>
    <t>Ջրամատակարարման և ջրահեռացման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</si>
  <si>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</si>
  <si>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</si>
  <si>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</si>
  <si>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Արտագերատեսչական ծախսեր</t>
  </si>
  <si>
    <t>Ներքին  գործուղումներ</t>
  </si>
  <si>
    <t>Արտասահմանյան գործուղումների գծով ծախսեր</t>
  </si>
  <si>
    <t>Վարչական ծառայություններ</t>
  </si>
  <si>
    <t>Համակարգչային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</si>
  <si>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</si>
  <si>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</si>
  <si>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</si>
  <si>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Ներկայացուցչական  ծախսեր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</si>
  <si>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</si>
  <si>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</si>
  <si>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</si>
  <si>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</si>
  <si>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Ավտոմեքենաների ընթացիկ նորոգում և պահպանում</t>
  </si>
  <si>
    <t>Սարքավորումների ընթացիկ նորոգում և պահպանում</t>
  </si>
  <si>
    <t>Գրասենյակային նյութեր և հագուստ</t>
  </si>
  <si>
    <t>Գրասենյակային պիտույքներ</t>
  </si>
  <si>
    <t>Հագուստ և համազգեստ</t>
  </si>
  <si>
    <t>Հատուկ նպատակային այլ նյութեր</t>
  </si>
  <si>
    <t>Սուբսիդիաներ ոչ ֆինանսական պետական կազմակերպություններին</t>
  </si>
  <si>
    <t>Ընթացիկ դրամաշնորհներ միջազգային կազմակերպություններին</t>
  </si>
  <si>
    <t>Այլ նպաստներ բյուջեից</t>
  </si>
  <si>
    <t>Այլ հարկեր</t>
  </si>
  <si>
    <t>Պարտադիր վճարներ</t>
  </si>
  <si>
    <t>Այլ  ծախսեր</t>
  </si>
  <si>
    <t>Պահուստային միջոցներ</t>
  </si>
  <si>
    <t>այդ  թվում`</t>
  </si>
  <si>
    <t xml:space="preserve"> ՈՉ ՖԻՆԱՆՍԱԿԱՆ ԱԿՏԻՎՆԵՐԻ ԳԾՈՎ ԾԱԽՍԵՐ</t>
  </si>
  <si>
    <t xml:space="preserve">Տրանսպորտային սարքավորումներ </t>
  </si>
  <si>
    <t>Վարչական  սարքավորումներ</t>
  </si>
  <si>
    <t>Այլ մեքենաներ և սարքավորումներ</t>
  </si>
  <si>
    <t xml:space="preserve">Ոչ նյութական հիմնական միջոցներ </t>
  </si>
  <si>
    <t xml:space="preserve">  4111</t>
  </si>
  <si>
    <t xml:space="preserve">  4112</t>
  </si>
  <si>
    <t>4113</t>
  </si>
  <si>
    <t>Շենքերի պահպանման ծառայություններ /դեռատիզացիա/</t>
  </si>
  <si>
    <t>աղբահանություն</t>
  </si>
  <si>
    <t>այլ</t>
  </si>
  <si>
    <t>ավտոմեքենաների տեխզննություն և բնապահպանական վճար</t>
  </si>
  <si>
    <t>Ընթացիկ սուբվենցիաներ համայնքներին</t>
  </si>
  <si>
    <t>Հաստիքային  միավորների  թիվը</t>
  </si>
  <si>
    <t>Էլեկտրաէներգիայով ջեռուցման ծառայություններ</t>
  </si>
  <si>
    <t xml:space="preserve">Հիմնավորումներ 8-րդ սյունակում ներկայացված փոփոխությունների վերաբերյալ  </t>
  </si>
  <si>
    <t>Տրանսպորտային նյութեր</t>
  </si>
  <si>
    <t xml:space="preserve">Գյուղատնտեսական ապրանքներ </t>
  </si>
  <si>
    <t xml:space="preserve">Կենցաղային և հանրային սննդի նյութեր </t>
  </si>
  <si>
    <t xml:space="preserve"> /հազ. դրամ/</t>
  </si>
  <si>
    <t>Ընթացիկ դրամաշնորհներ պետական կառավարման հատվածին</t>
  </si>
  <si>
    <t>Աշխատակազմի մասնագիտական զարգացման ծառայություններ</t>
  </si>
  <si>
    <t>4639</t>
  </si>
  <si>
    <t>Այլ ընթացիկ դրամաշնորհներ</t>
  </si>
  <si>
    <t>Բյուջետային ծախսերի տնտ. դասակարգման հոդվածի անվանումը</t>
  </si>
  <si>
    <t>այդ  թվում՝</t>
  </si>
  <si>
    <t xml:space="preserve">  փաստացի  կատարո ղական</t>
  </si>
  <si>
    <t>Գազով ջեռուցման ծառայություններ</t>
  </si>
  <si>
    <t>Ծառայողական գործուղումների գծով ծախսեր</t>
  </si>
  <si>
    <t>4824</t>
  </si>
  <si>
    <t>Առողջապահական և լաբորատոր նյութեր</t>
  </si>
  <si>
    <t>Բաժին</t>
  </si>
  <si>
    <t>խումբ</t>
  </si>
  <si>
    <t>դաս</t>
  </si>
  <si>
    <t xml:space="preserve"> Ծրագրային դասիչը</t>
  </si>
  <si>
    <t xml:space="preserve"> Ծրագիր</t>
  </si>
  <si>
    <t xml:space="preserve"> Միջոցառում</t>
  </si>
  <si>
    <t xml:space="preserve"> այդ թվում`</t>
  </si>
  <si>
    <t>(միջոցառման անվանումը)</t>
  </si>
  <si>
    <t>(լրացնել ծրագրի անվանումը)</t>
  </si>
  <si>
    <t>(լրացնել միջոցառման անվանումը)</t>
  </si>
  <si>
    <t>Պետական հատվածի տարբեր մակարդակների կողմից միմյանց նկատմամբ կիրառվող տույժեր</t>
  </si>
  <si>
    <t xml:space="preserve"> Բյուջետային հատկացումների ծրագրերի և միջոցառումների անվանումները</t>
  </si>
  <si>
    <r>
      <t>ԱՇԽԱՏԱՆՔԻ  ՎԱՐՁԱՏՐՈՒԹՅՈՒՆ</t>
    </r>
    <r>
      <rPr>
        <b/>
        <sz val="12"/>
        <color indexed="10"/>
        <rFont val="GHEA Grapalat"/>
        <family val="3"/>
      </rPr>
      <t xml:space="preserve">  </t>
    </r>
  </si>
  <si>
    <t xml:space="preserve">Ծրագրի վրա կատարվող ծախսը </t>
  </si>
  <si>
    <t>(հազար դրամ)</t>
  </si>
  <si>
    <t xml:space="preserve">Միջոցառման վրա կատարվող ծախսը - ընթացիկ ծախսեր </t>
  </si>
  <si>
    <r>
      <t xml:space="preserve">Միջոցառման վրա կատարվող ծախսը - ոչ ֆինանսական ակտիվների գծով ծախսեր </t>
    </r>
    <r>
      <rPr>
        <sz val="10"/>
        <rFont val="GHEA Grapalat"/>
        <family val="3"/>
      </rPr>
      <t>(Վարչական  սարքավորումներ)</t>
    </r>
  </si>
  <si>
    <t>4637</t>
  </si>
  <si>
    <t>Ընթացիկ դրամաշնորհներ պետական և համայնքների ոչ առևտրային կազմակերպություններին</t>
  </si>
  <si>
    <t xml:space="preserve">Աճեցվող ակտիվներ </t>
  </si>
  <si>
    <t xml:space="preserve"> Ընթացիկ դրամաշնորհներ պետական և համայնքային առևտրային կազմակերպություններին</t>
  </si>
  <si>
    <t>2022թ.</t>
  </si>
  <si>
    <t>2023թ.</t>
  </si>
  <si>
    <t>2024թ. բյուջետային  հայտ</t>
  </si>
  <si>
    <t>2024թ.</t>
  </si>
  <si>
    <t>4655</t>
  </si>
  <si>
    <t>Կապիտալ դրամաշնորհներ պետական և համայնքային ոչ առևտրային կազմակերպություններին</t>
  </si>
  <si>
    <t xml:space="preserve">Դատարանների կողմից նշանակված տույժեր ու տուգանքներ </t>
  </si>
  <si>
    <t xml:space="preserve">Կառավարման մարմինների գործունեության հետևանքով առաջացած վնասվածքների  կամ վնասների վերականգնում </t>
  </si>
  <si>
    <t>2025թ. բյուջետային  հայտ</t>
  </si>
  <si>
    <t>2025թ.</t>
  </si>
  <si>
    <t>4115</t>
  </si>
  <si>
    <t>- Այլ վարձատրություն</t>
  </si>
  <si>
    <t>2022թ.  փաստացի  կատարողական</t>
  </si>
  <si>
    <t xml:space="preserve"> 2023թ. հաստատված բյուջե</t>
  </si>
  <si>
    <t>2026թ. բյուջետային  հայտ</t>
  </si>
  <si>
    <t>2026թ.</t>
  </si>
  <si>
    <t>հայտի տարբերությունը 2023թ. հաստատվածի նկատմամբ</t>
  </si>
  <si>
    <t>հայտի տարբերությունը 2022թ. փաստացի կատարողականի նկատմամբ</t>
  </si>
  <si>
    <t xml:space="preserve"> ՀՀ ՏԿԵՆ պետական գույքի կառավարման կոմիտե</t>
  </si>
  <si>
    <t>01</t>
  </si>
  <si>
    <t>03</t>
  </si>
  <si>
    <t xml:space="preserve"> </t>
  </si>
  <si>
    <t>1079</t>
  </si>
  <si>
    <t>Հայտատուի  անվանումը   ՀՀ ՏԿԵՆ  Պետական գույքի կառավարման կոմիտե</t>
  </si>
  <si>
    <t>Ավելացումը պայմանավորված է ջրամատակարարման և ջրահեռացման ծառայությունների սակագների փոփոխությամբ</t>
  </si>
  <si>
    <t>համաձայն ներկայացված պահանջի</t>
  </si>
  <si>
    <t>Ավելացումը պայմանավորված է քաղաքացիական ծառայողների վերապատրաստման համար՝ համաձայն ՀՀ փոխվարչապետի 09.01.2019թ.-ի N 2-Ն որոշման</t>
  </si>
  <si>
    <t>Ավելացումը պայմանավորված է կադրերի հոսունությամբ, աշխատակիցների հաստիքների և դրույքների փոփոխությամբ և միջին եկամուտի բարձր լինելու հանգամանքով։</t>
  </si>
  <si>
    <t xml:space="preserve">Ավելացումը պայմանավորված է օրապահիկի սակագնի փոփոխությամբ, ինչպես նաև Կոմիտեի հաշվեկշիռ ընդունման ենթակա գույքերի ծավալների ավելացմամբ: </t>
  </si>
  <si>
    <t>Ավելացումը պայմանավորված է վարչական սարքավորումների ֆիզիկական մաշվածությամբ, ինչպես նաև 2022թ.-ի փաստացի ծախսով։</t>
  </si>
  <si>
    <t>Ավելացումը պայմանավորված է «Աուդիտորական ծառայություններ»–ի պատասխանատու ստորաբաժանման կողմից ներկայացված ծախսային պահանջով։</t>
  </si>
  <si>
    <t>Ավելացումը պայմանավորված է ընդունման ենթակա պետական գույքերի քանակների ավելացման հետ, որը ենթադրում է պետության անունով գույքերի գրանցում, միասնական տեղեկանքի և նոր փոստային հասցեի տրամադրում,  գլխավոր հատակագծերի ձեռքբերման համար անհրաժեշտ ծախսի ավելացում, ինչպես նաև նոտարական ծախսերի ավելացում։</t>
  </si>
  <si>
    <t>Վարչական սարքավորումերի վերաբերյալ անհրաժեշտ պահանջները ներկայացված են Ձև N 12–ում: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</si>
</sst>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\ _֏_-;\-* #,##0\ _֏_-;_-* &quot;-&quot;\ _֏_-;_-@_-"/>
    <numFmt numFmtId="170" formatCode="_-* #,##0.00\ &quot;֏&quot;_-;\-* #,##0.00\ &quot;֏&quot;_-;_-* &quot;-&quot;??\ &quot;֏&quot;_-;_-@_-"/>
    <numFmt numFmtId="171" formatCode="_-* #,##0.00\ _֏_-;\-* #,##0.00\ _֏_-;_-* &quot;-&quot;??\ _֏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  <numFmt numFmtId="197" formatCode="_(* #,##0.0_);_(* \(#,##0.0\);_(* &quot;-&quot;??_);_(@_)"/>
    <numFmt numFmtId="198" formatCode="_-* #,##0.0_-;\-* #,##0.0_-;_-* &quot;-&quot;??_-;_-@_-"/>
    <numFmt numFmtId="199" formatCode="_-* #,##0_-;\-* #,##0_-;_-* &quot;-&quot;??_-;_-@_-"/>
    <numFmt numFmtId="200" formatCode="0.00000"/>
    <numFmt numFmtId="201" formatCode="0.0000"/>
    <numFmt numFmtId="202" formatCode="0.0%"/>
    <numFmt numFmtId="203" formatCode="#,##0.0_);[Red]\(#,##0.0\)"/>
    <numFmt numFmtId="204" formatCode="0.000000"/>
    <numFmt numFmtId="205" formatCode="#,##0.00000"/>
    <numFmt numFmtId="206" formatCode="0.00000000"/>
    <numFmt numFmtId="207" formatCode="_-* #,##0.0_р_._-;\-* #,##0.0_р_._-;_-* &quot;-&quot;??_р_._-;_-@_-"/>
    <numFmt numFmtId="208" formatCode="_(* #,##0.0_);_(* \(#,##0.0\);_(* &quot;-&quot;?_);_(@_)"/>
    <numFmt numFmtId="209" formatCode="_-* #,##0.00_р_._-;\-* #,##0.00_р_._-;_-* &quot;-&quot;??_р_._-;_-@_-"/>
    <numFmt numFmtId="210" formatCode="_(* #,##0.000_);_(* \(#,##0.000\);_(* &quot;-&quot;??_);_(@_)"/>
    <numFmt numFmtId="211" formatCode="_(* #,##0_);_(* \(#,##0\);_(* &quot;-&quot;??_);_(@_)"/>
    <numFmt numFmtId="212" formatCode="#,###,###,###,##0.00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GHEA Grapalat"/>
      <family val="3"/>
    </font>
    <font>
      <b/>
      <sz val="11"/>
      <color indexed="10"/>
      <name val="GHEA Grapalat"/>
      <family val="3"/>
    </font>
    <font>
      <b/>
      <sz val="8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i/>
      <u val="single"/>
      <sz val="10"/>
      <name val="GHEA Grapalat"/>
      <family val="3"/>
    </font>
    <font>
      <b/>
      <sz val="11"/>
      <name val="GHEA Grapalat"/>
      <family val="3"/>
    </font>
    <font>
      <b/>
      <sz val="8"/>
      <color indexed="8"/>
      <name val="GHEA Grapalat"/>
      <family val="3"/>
    </font>
    <font>
      <b/>
      <u val="single"/>
      <sz val="10"/>
      <name val="GHEA Grapalat"/>
      <family val="3"/>
    </font>
    <font>
      <sz val="10"/>
      <name val="Arial Armenian"/>
      <family val="2"/>
    </font>
    <font>
      <sz val="10"/>
      <color indexed="8"/>
      <name val="MS Sans Serif"/>
      <family val="2"/>
    </font>
    <font>
      <sz val="10"/>
      <name val="Times Armenian"/>
      <family val="1"/>
    </font>
    <font>
      <sz val="9"/>
      <name val="GHEA Mariam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 Armenian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GHEA Grapalat"/>
      <family val="3"/>
    </font>
    <font>
      <sz val="8"/>
      <color indexed="8"/>
      <name val="GHEA Grapalat"/>
      <family val="3"/>
    </font>
    <font>
      <i/>
      <sz val="9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indexed="8"/>
      <name val="GHEA Grapalat"/>
      <family val="3"/>
    </font>
    <font>
      <i/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Armeni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8"/>
      <color theme="1"/>
      <name val="GHEA Grapalat"/>
      <family val="3"/>
    </font>
    <font>
      <b/>
      <sz val="11"/>
      <color rgb="FFFF0000"/>
      <name val="GHEA Grapalat"/>
      <family val="3"/>
    </font>
    <font>
      <i/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GHEA Grapalat"/>
      <family val="3"/>
    </font>
    <font>
      <i/>
      <sz val="10"/>
      <color theme="1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1" fillId="0" borderId="0">
      <alignment/>
      <protection/>
    </xf>
    <xf numFmtId="0" fontId="19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8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Continuous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Continuous" wrapText="1"/>
    </xf>
    <xf numFmtId="0" fontId="10" fillId="33" borderId="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wrapText="1"/>
    </xf>
    <xf numFmtId="186" fontId="10" fillId="0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2" fillId="0" borderId="10" xfId="0" applyFont="1" applyBorder="1" applyAlignment="1">
      <alignment wrapText="1"/>
    </xf>
    <xf numFmtId="0" fontId="12" fillId="33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wrapText="1"/>
    </xf>
    <xf numFmtId="186" fontId="12" fillId="34" borderId="10" xfId="0" applyNumberFormat="1" applyFont="1" applyFill="1" applyBorder="1" applyAlignment="1">
      <alignment horizontal="center" wrapText="1"/>
    </xf>
    <xf numFmtId="0" fontId="12" fillId="34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5" fillId="34" borderId="10" xfId="0" applyFont="1" applyFill="1" applyBorder="1" applyAlignment="1">
      <alignment wrapText="1"/>
    </xf>
    <xf numFmtId="186" fontId="12" fillId="33" borderId="10" xfId="0" applyNumberFormat="1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 wrapText="1"/>
    </xf>
    <xf numFmtId="0" fontId="13" fillId="33" borderId="0" xfId="0" applyFont="1" applyFill="1" applyAlignment="1">
      <alignment/>
    </xf>
    <xf numFmtId="0" fontId="13" fillId="0" borderId="11" xfId="0" applyFont="1" applyBorder="1" applyAlignment="1">
      <alignment horizontal="centerContinuous" wrapText="1"/>
    </xf>
    <xf numFmtId="0" fontId="13" fillId="0" borderId="12" xfId="0" applyFont="1" applyBorder="1" applyAlignment="1">
      <alignment horizontal="centerContinuous" wrapText="1"/>
    </xf>
    <xf numFmtId="0" fontId="13" fillId="0" borderId="10" xfId="0" applyFont="1" applyBorder="1" applyAlignment="1">
      <alignment horizontal="centerContinuous" wrapText="1"/>
    </xf>
    <xf numFmtId="0" fontId="13" fillId="0" borderId="13" xfId="0" applyFont="1" applyBorder="1" applyAlignment="1">
      <alignment horizontal="center" wrapText="1"/>
    </xf>
    <xf numFmtId="186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186" fontId="10" fillId="33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186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86" fontId="12" fillId="34" borderId="10" xfId="0" applyNumberFormat="1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186" fontId="10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9" fillId="34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186" fontId="12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/>
    </xf>
    <xf numFmtId="0" fontId="10" fillId="33" borderId="14" xfId="0" applyFont="1" applyFill="1" applyBorder="1" applyAlignment="1">
      <alignment wrapText="1"/>
    </xf>
    <xf numFmtId="0" fontId="10" fillId="33" borderId="14" xfId="0" applyFont="1" applyFill="1" applyBorder="1" applyAlignment="1">
      <alignment/>
    </xf>
    <xf numFmtId="0" fontId="22" fillId="0" borderId="10" xfId="118" applyFont="1" applyBorder="1" applyAlignment="1">
      <alignment horizontal="center" wrapText="1"/>
      <protection/>
    </xf>
    <xf numFmtId="0" fontId="10" fillId="33" borderId="15" xfId="0" applyFont="1" applyFill="1" applyBorder="1" applyAlignment="1">
      <alignment wrapText="1"/>
    </xf>
    <xf numFmtId="0" fontId="12" fillId="4" borderId="10" xfId="0" applyFont="1" applyFill="1" applyBorder="1" applyAlignment="1">
      <alignment horizontal="left" vertical="center" wrapText="1"/>
    </xf>
    <xf numFmtId="186" fontId="10" fillId="4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center" vertical="top" wrapText="1"/>
    </xf>
    <xf numFmtId="186" fontId="16" fillId="0" borderId="10" xfId="97" applyNumberFormat="1" applyFont="1" applyFill="1" applyBorder="1" applyAlignment="1">
      <alignment horizontal="center" wrapText="1"/>
      <protection/>
    </xf>
    <xf numFmtId="186" fontId="67" fillId="0" borderId="10" xfId="97" applyNumberFormat="1" applyFont="1" applyFill="1" applyBorder="1" applyAlignment="1">
      <alignment horizontal="center" wrapText="1"/>
      <protection/>
    </xf>
    <xf numFmtId="186" fontId="10" fillId="33" borderId="15" xfId="0" applyNumberFormat="1" applyFont="1" applyFill="1" applyBorder="1" applyAlignment="1">
      <alignment wrapText="1"/>
    </xf>
    <xf numFmtId="0" fontId="13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left" vertical="center"/>
    </xf>
    <xf numFmtId="0" fontId="68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left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34" borderId="12" xfId="118" applyFont="1" applyFill="1" applyBorder="1" applyAlignment="1">
      <alignment horizontal="center" vertical="center" wrapText="1"/>
      <protection/>
    </xf>
    <xf numFmtId="0" fontId="13" fillId="0" borderId="12" xfId="118" applyFont="1" applyFill="1" applyBorder="1" applyAlignment="1">
      <alignment horizontal="center" vertical="center" wrapText="1"/>
      <protection/>
    </xf>
    <xf numFmtId="0" fontId="9" fillId="34" borderId="12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17" fillId="4" borderId="16" xfId="0" applyNumberFormat="1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/>
    </xf>
    <xf numFmtId="0" fontId="14" fillId="33" borderId="0" xfId="0" applyFont="1" applyFill="1" applyBorder="1" applyAlignment="1">
      <alignment horizontal="center" wrapText="1"/>
    </xf>
    <xf numFmtId="0" fontId="67" fillId="0" borderId="0" xfId="0" applyFont="1" applyFill="1" applyAlignment="1">
      <alignment horizontal="left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186" fontId="10" fillId="4" borderId="10" xfId="0" applyNumberFormat="1" applyFont="1" applyFill="1" applyBorder="1" applyAlignment="1">
      <alignment horizontal="center" vertical="center" wrapText="1"/>
    </xf>
    <xf numFmtId="186" fontId="10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186" fontId="10" fillId="0" borderId="10" xfId="0" applyNumberFormat="1" applyFont="1" applyFill="1" applyBorder="1" applyAlignment="1">
      <alignment horizontal="center" vertical="center"/>
    </xf>
    <xf numFmtId="49" fontId="12" fillId="33" borderId="13" xfId="0" applyNumberFormat="1" applyFont="1" applyFill="1" applyBorder="1" applyAlignment="1">
      <alignment horizontal="right"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4" borderId="16" xfId="0" applyNumberFormat="1" applyFont="1" applyFill="1" applyBorder="1" applyAlignment="1">
      <alignment horizontal="center" vertical="center" wrapText="1"/>
    </xf>
    <xf numFmtId="186" fontId="10" fillId="35" borderId="10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49" fontId="70" fillId="0" borderId="17" xfId="0" applyNumberFormat="1" applyFont="1" applyFill="1" applyBorder="1" applyAlignment="1">
      <alignment horizontal="center" vertical="center" wrapText="1"/>
    </xf>
    <xf numFmtId="49" fontId="70" fillId="0" borderId="18" xfId="0" applyNumberFormat="1" applyFont="1" applyFill="1" applyBorder="1" applyAlignment="1">
      <alignment horizontal="center" vertical="center" wrapText="1"/>
    </xf>
    <xf numFmtId="49" fontId="70" fillId="0" borderId="13" xfId="0" applyNumberFormat="1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top" wrapText="1"/>
    </xf>
    <xf numFmtId="0" fontId="71" fillId="0" borderId="16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center" wrapText="1"/>
    </xf>
    <xf numFmtId="0" fontId="65" fillId="0" borderId="19" xfId="0" applyFont="1" applyFill="1" applyBorder="1" applyAlignment="1">
      <alignment horizontal="center" vertical="top" wrapText="1"/>
    </xf>
    <xf numFmtId="0" fontId="65" fillId="0" borderId="21" xfId="0" applyFont="1" applyFill="1" applyBorder="1" applyAlignment="1">
      <alignment horizontal="center" vertical="top" wrapText="1"/>
    </xf>
    <xf numFmtId="0" fontId="65" fillId="0" borderId="16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wrapText="1"/>
    </xf>
    <xf numFmtId="0" fontId="11" fillId="35" borderId="20" xfId="0" applyFont="1" applyFill="1" applyBorder="1" applyAlignment="1">
      <alignment horizontal="left" wrapText="1"/>
    </xf>
    <xf numFmtId="0" fontId="67" fillId="0" borderId="0" xfId="0" applyFont="1" applyFill="1" applyAlignment="1">
      <alignment horizontal="left" vertical="center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2 3" xfId="47"/>
    <cellStyle name="Comma 2 4" xfId="48"/>
    <cellStyle name="Comma 3" xfId="49"/>
    <cellStyle name="Comma 3 2" xfId="50"/>
    <cellStyle name="Comma 3 2 2" xfId="51"/>
    <cellStyle name="Comma 3 3" xfId="52"/>
    <cellStyle name="Comma 4" xfId="53"/>
    <cellStyle name="Comma 5" xfId="54"/>
    <cellStyle name="Comma 6" xfId="55"/>
    <cellStyle name="Comma 6 2" xfId="56"/>
    <cellStyle name="Comma 6 2 2" xfId="57"/>
    <cellStyle name="Comma 6 3" xfId="58"/>
    <cellStyle name="Comma 7" xfId="59"/>
    <cellStyle name="Comma 7 2" xfId="60"/>
    <cellStyle name="Comma 7 2 2" xfId="61"/>
    <cellStyle name="Comma 7 3" xfId="62"/>
    <cellStyle name="Comma 8" xfId="63"/>
    <cellStyle name="Comma 9" xfId="64"/>
    <cellStyle name="Currency" xfId="65"/>
    <cellStyle name="Currency [0]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3" xfId="84"/>
    <cellStyle name="Normal 2 3 2" xfId="85"/>
    <cellStyle name="Normal 2 4" xfId="86"/>
    <cellStyle name="Normal 3" xfId="87"/>
    <cellStyle name="Normal 3 2" xfId="88"/>
    <cellStyle name="Normal 4" xfId="89"/>
    <cellStyle name="Normal 4 2" xfId="90"/>
    <cellStyle name="Normal 4 3" xfId="91"/>
    <cellStyle name="Normal 5" xfId="92"/>
    <cellStyle name="Normal 6" xfId="93"/>
    <cellStyle name="Normal 6 2" xfId="94"/>
    <cellStyle name="Normal 6 2 2" xfId="95"/>
    <cellStyle name="Normal 6 3" xfId="96"/>
    <cellStyle name="Normal 7" xfId="97"/>
    <cellStyle name="Normal 8" xfId="98"/>
    <cellStyle name="Normal 8 2" xfId="99"/>
    <cellStyle name="Normal 9" xfId="100"/>
    <cellStyle name="Note" xfId="101"/>
    <cellStyle name="Output" xfId="102"/>
    <cellStyle name="Percent" xfId="103"/>
    <cellStyle name="Style 1" xfId="104"/>
    <cellStyle name="Style 1 2" xfId="105"/>
    <cellStyle name="Style 1 3" xfId="106"/>
    <cellStyle name="Style 1 4" xfId="107"/>
    <cellStyle name="Title" xfId="108"/>
    <cellStyle name="Total" xfId="109"/>
    <cellStyle name="Warning Text" xfId="110"/>
    <cellStyle name="Обычный 2" xfId="111"/>
    <cellStyle name="Обычный 3" xfId="112"/>
    <cellStyle name="Обычный 4" xfId="113"/>
    <cellStyle name="Обычный 5" xfId="114"/>
    <cellStyle name="Обычный 7" xfId="115"/>
    <cellStyle name="Обычный_Лист1" xfId="116"/>
    <cellStyle name="Стиль 1" xfId="117"/>
    <cellStyle name="Стиль 1 2" xfId="118"/>
    <cellStyle name="Стиль 1 2 2" xfId="119"/>
    <cellStyle name="Стиль 1 2 3" xfId="120"/>
    <cellStyle name="Стиль 1 3" xfId="121"/>
    <cellStyle name="Финансовый 2" xfId="122"/>
    <cellStyle name="Финансовый 2 2" xfId="123"/>
    <cellStyle name="Финансовый 3" xfId="124"/>
    <cellStyle name="Финансовый 3 2" xfId="125"/>
    <cellStyle name="Финансовый 4" xfId="126"/>
    <cellStyle name="Финансовый 5" xfId="127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7">
      <selection activeCell="F22" sqref="F22"/>
    </sheetView>
  </sheetViews>
  <sheetFormatPr defaultColWidth="9.140625" defaultRowHeight="12.75"/>
  <cols>
    <col min="1" max="3" width="7.28125" style="13" customWidth="1"/>
    <col min="4" max="4" width="9.140625" style="13" customWidth="1"/>
    <col min="5" max="5" width="12.28125" style="13" customWidth="1"/>
    <col min="6" max="6" width="45.140625" style="13" customWidth="1"/>
    <col min="7" max="11" width="12.8515625" style="12" customWidth="1"/>
    <col min="12" max="16384" width="9.140625" style="13" customWidth="1"/>
  </cols>
  <sheetData>
    <row r="1" spans="7:11" s="20" customFormat="1" ht="23.25" customHeight="1">
      <c r="G1" s="1"/>
      <c r="H1" s="2" t="s">
        <v>0</v>
      </c>
      <c r="I1" s="2"/>
      <c r="J1" s="2"/>
      <c r="K1" s="2"/>
    </row>
    <row r="2" spans="7:11" s="20" customFormat="1" ht="13.5">
      <c r="G2" s="2"/>
      <c r="H2" s="2"/>
      <c r="I2" s="2" t="s">
        <v>1</v>
      </c>
      <c r="J2" s="2"/>
      <c r="K2" s="2"/>
    </row>
    <row r="3" spans="1:11" s="20" customFormat="1" ht="27" customHeight="1" thickBot="1">
      <c r="A3" s="114" t="s">
        <v>116</v>
      </c>
      <c r="B3" s="114"/>
      <c r="C3" s="114"/>
      <c r="D3" s="114"/>
      <c r="E3" s="114"/>
      <c r="F3" s="114"/>
      <c r="G3" s="114"/>
      <c r="H3" s="2"/>
      <c r="I3" s="2"/>
      <c r="J3" s="2"/>
      <c r="K3" s="2"/>
    </row>
    <row r="4" spans="1:11" s="20" customFormat="1" ht="14.25">
      <c r="A4" s="118" t="s">
        <v>2</v>
      </c>
      <c r="B4" s="118"/>
      <c r="C4" s="118"/>
      <c r="D4" s="118"/>
      <c r="G4" s="15"/>
      <c r="H4" s="2"/>
      <c r="I4" s="2"/>
      <c r="J4" s="2"/>
      <c r="K4" s="2"/>
    </row>
    <row r="5" spans="7:11" s="20" customFormat="1" ht="13.5">
      <c r="G5" s="7"/>
      <c r="H5" s="7"/>
      <c r="I5" s="7"/>
      <c r="J5" s="7"/>
      <c r="K5" s="7"/>
    </row>
    <row r="6" spans="7:11" s="20" customFormat="1" ht="13.5" customHeight="1">
      <c r="G6" s="6"/>
      <c r="H6" s="7"/>
      <c r="I6" s="91" t="s">
        <v>91</v>
      </c>
      <c r="J6" s="91" t="s">
        <v>91</v>
      </c>
      <c r="K6" s="91" t="s">
        <v>91</v>
      </c>
    </row>
    <row r="7" spans="1:12" s="37" customFormat="1" ht="13.5" customHeight="1">
      <c r="A7" s="111" t="s">
        <v>77</v>
      </c>
      <c r="B7" s="111" t="s">
        <v>78</v>
      </c>
      <c r="C7" s="111" t="s">
        <v>79</v>
      </c>
      <c r="D7" s="111" t="s">
        <v>80</v>
      </c>
      <c r="E7" s="111"/>
      <c r="F7" s="111" t="s">
        <v>88</v>
      </c>
      <c r="G7" s="103" t="s">
        <v>110</v>
      </c>
      <c r="H7" s="103" t="s">
        <v>111</v>
      </c>
      <c r="I7" s="103" t="s">
        <v>100</v>
      </c>
      <c r="J7" s="103" t="s">
        <v>106</v>
      </c>
      <c r="K7" s="103" t="s">
        <v>112</v>
      </c>
      <c r="L7" s="36"/>
    </row>
    <row r="8" spans="1:12" s="37" customFormat="1" ht="26.25" customHeight="1">
      <c r="A8" s="111"/>
      <c r="B8" s="111"/>
      <c r="C8" s="111"/>
      <c r="D8" s="67" t="s">
        <v>81</v>
      </c>
      <c r="E8" s="67" t="s">
        <v>82</v>
      </c>
      <c r="F8" s="111"/>
      <c r="G8" s="104"/>
      <c r="H8" s="104"/>
      <c r="I8" s="104"/>
      <c r="J8" s="104"/>
      <c r="K8" s="104"/>
      <c r="L8" s="36"/>
    </row>
    <row r="9" spans="1:12" s="37" customFormat="1" ht="12.75">
      <c r="A9" s="89">
        <v>1</v>
      </c>
      <c r="B9" s="89">
        <v>2</v>
      </c>
      <c r="C9" s="89">
        <v>3</v>
      </c>
      <c r="D9" s="89">
        <v>4</v>
      </c>
      <c r="E9" s="69">
        <v>5</v>
      </c>
      <c r="F9" s="69">
        <v>6</v>
      </c>
      <c r="G9" s="69">
        <v>7</v>
      </c>
      <c r="H9" s="69">
        <v>8</v>
      </c>
      <c r="I9" s="69">
        <v>9</v>
      </c>
      <c r="J9" s="69">
        <v>10</v>
      </c>
      <c r="K9" s="69">
        <v>11</v>
      </c>
      <c r="L9" s="36"/>
    </row>
    <row r="10" spans="1:11" ht="16.5" customHeight="1">
      <c r="A10" s="105" t="s">
        <v>117</v>
      </c>
      <c r="B10" s="105" t="s">
        <v>118</v>
      </c>
      <c r="C10" s="105" t="s">
        <v>118</v>
      </c>
      <c r="D10" s="108">
        <v>1079</v>
      </c>
      <c r="E10" s="93"/>
      <c r="F10" s="68" t="s">
        <v>83</v>
      </c>
      <c r="G10" s="16"/>
      <c r="H10" s="16"/>
      <c r="I10" s="16"/>
      <c r="J10" s="16"/>
      <c r="K10" s="16"/>
    </row>
    <row r="11" spans="1:11" ht="24.75" customHeight="1">
      <c r="A11" s="106"/>
      <c r="B11" s="106"/>
      <c r="C11" s="106"/>
      <c r="D11" s="109"/>
      <c r="E11" s="115"/>
      <c r="F11" s="76" t="s">
        <v>85</v>
      </c>
      <c r="G11" s="11"/>
      <c r="H11" s="11"/>
      <c r="I11" s="11"/>
      <c r="J11" s="11"/>
      <c r="K11" s="11"/>
    </row>
    <row r="12" spans="1:11" ht="31.5" customHeight="1">
      <c r="A12" s="106"/>
      <c r="B12" s="106"/>
      <c r="C12" s="106"/>
      <c r="D12" s="109"/>
      <c r="E12" s="116"/>
      <c r="F12" s="44" t="s">
        <v>90</v>
      </c>
      <c r="G12" s="11">
        <f>+G15+G17</f>
        <v>730418.9999999999</v>
      </c>
      <c r="H12" s="11">
        <f>+H15+H17</f>
        <v>817111.6000000002</v>
      </c>
      <c r="I12" s="11">
        <f>+I15+I17</f>
        <v>873591.8612200002</v>
      </c>
      <c r="J12" s="11">
        <f>+J15+J17</f>
        <v>880407.0065700001</v>
      </c>
      <c r="K12" s="11">
        <f>+K15+K17</f>
        <v>886211.9742800001</v>
      </c>
    </row>
    <row r="13" spans="1:11" ht="24" customHeight="1">
      <c r="A13" s="106"/>
      <c r="B13" s="106"/>
      <c r="C13" s="106"/>
      <c r="D13" s="109"/>
      <c r="E13" s="117"/>
      <c r="F13" s="77" t="s">
        <v>83</v>
      </c>
      <c r="G13" s="11"/>
      <c r="H13" s="11"/>
      <c r="I13" s="11"/>
      <c r="J13" s="11"/>
      <c r="K13" s="11"/>
    </row>
    <row r="14" spans="1:11" ht="31.5" customHeight="1">
      <c r="A14" s="106"/>
      <c r="B14" s="106"/>
      <c r="C14" s="106"/>
      <c r="D14" s="109"/>
      <c r="E14" s="112">
        <v>11001</v>
      </c>
      <c r="F14" s="76" t="s">
        <v>86</v>
      </c>
      <c r="G14" s="11"/>
      <c r="H14" s="11"/>
      <c r="I14" s="11"/>
      <c r="J14" s="11"/>
      <c r="K14" s="11"/>
    </row>
    <row r="15" spans="1:11" ht="31.5" customHeight="1">
      <c r="A15" s="106"/>
      <c r="B15" s="106"/>
      <c r="C15" s="106"/>
      <c r="D15" s="109"/>
      <c r="E15" s="113"/>
      <c r="F15" s="44" t="s">
        <v>92</v>
      </c>
      <c r="G15" s="11">
        <f>+'2-ԸՆԴԱՄԵՆԸ ԾԱԽՍԵՐ'!E16</f>
        <v>730418.9999999999</v>
      </c>
      <c r="H15" s="11">
        <f>+'2-ԸՆԴԱՄԵՆԸ ԾԱԽՍԵՐ'!F16</f>
        <v>811111.6000000002</v>
      </c>
      <c r="I15" s="11">
        <f>+'2-ԸՆԴԱՄԵՆԸ ԾԱԽՍԵՐ'!G16</f>
        <v>858917.8612200002</v>
      </c>
      <c r="J15" s="11">
        <f>+'2-ԸՆԴԱՄԵՆԸ ԾԱԽՍԵՐ'!K16</f>
        <v>865733.0065700001</v>
      </c>
      <c r="K15" s="11">
        <f>+'2-ԸՆԴԱՄԵՆԸ ԾԱԽՍԵՐ'!L16</f>
        <v>871537.9742800001</v>
      </c>
    </row>
    <row r="16" spans="1:11" ht="31.5" customHeight="1">
      <c r="A16" s="106"/>
      <c r="B16" s="106"/>
      <c r="C16" s="106"/>
      <c r="D16" s="109"/>
      <c r="E16" s="112">
        <v>31001</v>
      </c>
      <c r="F16" s="76" t="s">
        <v>84</v>
      </c>
      <c r="G16" s="11"/>
      <c r="H16" s="11"/>
      <c r="I16" s="11"/>
      <c r="J16" s="11"/>
      <c r="K16" s="11"/>
    </row>
    <row r="17" spans="1:11" ht="47.25" customHeight="1">
      <c r="A17" s="107"/>
      <c r="B17" s="107"/>
      <c r="C17" s="107"/>
      <c r="D17" s="110"/>
      <c r="E17" s="113"/>
      <c r="F17" s="44" t="s">
        <v>93</v>
      </c>
      <c r="G17" s="11">
        <f>+'2-ԸՆԴԱՄԵՆԸ ԾԱԽՍԵՐ'!E88</f>
        <v>0</v>
      </c>
      <c r="H17" s="11">
        <f>+'2-ԸՆԴԱՄԵՆԸ ԾԱԽՍԵՐ'!F88</f>
        <v>6000</v>
      </c>
      <c r="I17" s="11">
        <f>+'2-ԸՆԴԱՄԵՆԸ ԾԱԽՍԵՐ'!G88</f>
        <v>14674</v>
      </c>
      <c r="J17" s="11">
        <f>+'2-ԸՆԴԱՄԵՆԸ ԾԱԽՍԵՐ'!K88</f>
        <v>14674</v>
      </c>
      <c r="K17" s="11">
        <f>+'2-ԸՆԴԱՄԵՆԸ ԾԱԽՍԵՐ'!L88</f>
        <v>14674</v>
      </c>
    </row>
  </sheetData>
  <sheetProtection/>
  <mergeCells count="19">
    <mergeCell ref="A3:G3"/>
    <mergeCell ref="G7:G8"/>
    <mergeCell ref="I7:I8"/>
    <mergeCell ref="E11:E13"/>
    <mergeCell ref="B7:B8"/>
    <mergeCell ref="A10:A17"/>
    <mergeCell ref="A4:D4"/>
    <mergeCell ref="E14:E15"/>
    <mergeCell ref="D7:E7"/>
    <mergeCell ref="J7:J8"/>
    <mergeCell ref="K7:K8"/>
    <mergeCell ref="B10:B17"/>
    <mergeCell ref="C10:C17"/>
    <mergeCell ref="D10:D17"/>
    <mergeCell ref="A7:A8"/>
    <mergeCell ref="F7:F8"/>
    <mergeCell ref="H7:H8"/>
    <mergeCell ref="C7:C8"/>
    <mergeCell ref="E16:E17"/>
  </mergeCells>
  <printOptions/>
  <pageMargins left="0.17" right="0.17" top="1" bottom="1" header="0.26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B40">
      <selection activeCell="L35" sqref="L35"/>
    </sheetView>
  </sheetViews>
  <sheetFormatPr defaultColWidth="9.140625" defaultRowHeight="12.75"/>
  <cols>
    <col min="1" max="1" width="9.140625" style="13" customWidth="1"/>
    <col min="2" max="2" width="12.28125" style="13" customWidth="1"/>
    <col min="3" max="3" width="6.7109375" style="9" customWidth="1"/>
    <col min="4" max="4" width="45.57421875" style="32" customWidth="1"/>
    <col min="5" max="6" width="11.7109375" style="3" customWidth="1"/>
    <col min="7" max="7" width="11.00390625" style="3" customWidth="1"/>
    <col min="8" max="8" width="12.57421875" style="3" customWidth="1"/>
    <col min="9" max="9" width="14.7109375" style="3" customWidth="1"/>
    <col min="10" max="10" width="31.00390625" style="3" customWidth="1"/>
    <col min="11" max="12" width="11.00390625" style="3" customWidth="1"/>
    <col min="13" max="16384" width="9.140625" style="4" customWidth="1"/>
  </cols>
  <sheetData>
    <row r="1" spans="1:10" ht="21.75" customHeight="1">
      <c r="A1" s="20"/>
      <c r="B1" s="20"/>
      <c r="J1" s="24" t="s">
        <v>7</v>
      </c>
    </row>
    <row r="2" spans="1:12" s="20" customFormat="1" ht="25.5" customHeight="1" thickBot="1">
      <c r="A2" s="119" t="s">
        <v>121</v>
      </c>
      <c r="B2" s="119"/>
      <c r="C2" s="119"/>
      <c r="D2" s="119"/>
      <c r="E2" s="119"/>
      <c r="F2" s="119"/>
      <c r="G2" s="119"/>
      <c r="H2" s="119"/>
      <c r="I2" s="15"/>
      <c r="J2" s="24" t="s">
        <v>1</v>
      </c>
      <c r="K2" s="19"/>
      <c r="L2" s="19"/>
    </row>
    <row r="3" spans="1:10" s="75" customFormat="1" ht="16.5">
      <c r="A3" s="90" t="s">
        <v>77</v>
      </c>
      <c r="B3" s="99" t="s">
        <v>117</v>
      </c>
      <c r="C3" s="73"/>
      <c r="D3" s="120"/>
      <c r="E3" s="120"/>
      <c r="F3" s="120"/>
      <c r="G3" s="120"/>
      <c r="H3" s="120"/>
      <c r="I3" s="120"/>
      <c r="J3" s="74"/>
    </row>
    <row r="4" spans="1:12" s="75" customFormat="1" ht="16.5">
      <c r="A4" s="34" t="s">
        <v>78</v>
      </c>
      <c r="B4" s="99" t="s">
        <v>118</v>
      </c>
      <c r="C4" s="73"/>
      <c r="D4" s="79"/>
      <c r="E4" s="79"/>
      <c r="F4" s="79"/>
      <c r="G4" s="79"/>
      <c r="H4" s="79"/>
      <c r="I4" s="79"/>
      <c r="J4" s="74"/>
      <c r="K4" s="92"/>
      <c r="L4" s="92"/>
    </row>
    <row r="5" spans="1:12" s="20" customFormat="1" ht="14.25">
      <c r="A5" s="34" t="s">
        <v>79</v>
      </c>
      <c r="B5" s="99" t="s">
        <v>118</v>
      </c>
      <c r="C5" s="25"/>
      <c r="D5" s="5"/>
      <c r="E5" s="15"/>
      <c r="F5" s="15"/>
      <c r="G5" s="15"/>
      <c r="H5" s="15"/>
      <c r="I5" s="15"/>
      <c r="J5" s="15"/>
      <c r="K5" s="15"/>
      <c r="L5" s="15"/>
    </row>
    <row r="6" spans="1:9" s="9" customFormat="1" ht="13.5">
      <c r="A6" s="129"/>
      <c r="B6" s="129"/>
      <c r="C6" s="53"/>
      <c r="D6" s="60"/>
      <c r="E6" s="6"/>
      <c r="F6" s="6"/>
      <c r="H6" s="62" t="s">
        <v>65</v>
      </c>
      <c r="I6" s="61"/>
    </row>
    <row r="7" spans="1:12" s="9" customFormat="1" ht="13.5" customHeight="1">
      <c r="A7" s="111" t="s">
        <v>80</v>
      </c>
      <c r="B7" s="111"/>
      <c r="C7" s="121"/>
      <c r="D7" s="122"/>
      <c r="E7" s="26" t="s">
        <v>98</v>
      </c>
      <c r="F7" s="26" t="s">
        <v>99</v>
      </c>
      <c r="G7" s="28" t="s">
        <v>101</v>
      </c>
      <c r="H7" s="28"/>
      <c r="I7" s="28"/>
      <c r="J7" s="8"/>
      <c r="K7" s="27" t="s">
        <v>107</v>
      </c>
      <c r="L7" s="27" t="s">
        <v>113</v>
      </c>
    </row>
    <row r="8" spans="1:12" s="9" customFormat="1" ht="63.75">
      <c r="A8" s="80" t="s">
        <v>81</v>
      </c>
      <c r="B8" s="80" t="s">
        <v>82</v>
      </c>
      <c r="C8" s="63" t="s">
        <v>8</v>
      </c>
      <c r="D8" s="63" t="s">
        <v>70</v>
      </c>
      <c r="E8" s="8" t="s">
        <v>72</v>
      </c>
      <c r="F8" s="29" t="s">
        <v>3</v>
      </c>
      <c r="G8" s="8" t="s">
        <v>4</v>
      </c>
      <c r="H8" s="8" t="s">
        <v>114</v>
      </c>
      <c r="I8" s="94" t="s">
        <v>115</v>
      </c>
      <c r="J8" s="8" t="s">
        <v>61</v>
      </c>
      <c r="K8" s="8" t="s">
        <v>4</v>
      </c>
      <c r="L8" s="8" t="s">
        <v>4</v>
      </c>
    </row>
    <row r="9" spans="1:12" s="39" customFormat="1" ht="13.5">
      <c r="A9" s="89">
        <v>1</v>
      </c>
      <c r="B9" s="89">
        <v>2</v>
      </c>
      <c r="C9" s="89">
        <v>3</v>
      </c>
      <c r="D9" s="89">
        <v>4</v>
      </c>
      <c r="E9" s="89">
        <v>5</v>
      </c>
      <c r="F9" s="89">
        <v>6</v>
      </c>
      <c r="G9" s="89">
        <v>7</v>
      </c>
      <c r="H9" s="89">
        <v>8</v>
      </c>
      <c r="I9" s="89">
        <v>9</v>
      </c>
      <c r="J9" s="89">
        <v>10</v>
      </c>
      <c r="K9" s="89">
        <v>11</v>
      </c>
      <c r="L9" s="89">
        <v>12</v>
      </c>
    </row>
    <row r="10" spans="1:12" s="31" customFormat="1" ht="14.25" customHeight="1">
      <c r="A10" s="105" t="s">
        <v>120</v>
      </c>
      <c r="B10" s="126">
        <v>11001</v>
      </c>
      <c r="C10" s="81"/>
      <c r="D10" s="44" t="s">
        <v>59</v>
      </c>
      <c r="E10" s="38">
        <v>95</v>
      </c>
      <c r="F10" s="38">
        <v>95</v>
      </c>
      <c r="G10" s="38">
        <v>95</v>
      </c>
      <c r="H10" s="38">
        <f>+G10-F10</f>
        <v>0</v>
      </c>
      <c r="I10" s="38">
        <f aca="true" t="shared" si="0" ref="I10:I41">G10-E10</f>
        <v>0</v>
      </c>
      <c r="J10" s="38"/>
      <c r="K10" s="38">
        <v>95</v>
      </c>
      <c r="L10" s="38">
        <v>95</v>
      </c>
    </row>
    <row r="11" spans="1:12" s="31" customFormat="1" ht="13.5" customHeight="1">
      <c r="A11" s="106"/>
      <c r="B11" s="127"/>
      <c r="C11" s="82"/>
      <c r="D11" s="45"/>
      <c r="E11" s="30"/>
      <c r="F11" s="30"/>
      <c r="G11" s="30"/>
      <c r="H11" s="30">
        <f aca="true" t="shared" si="1" ref="H11:H75">+G11-F11</f>
        <v>0</v>
      </c>
      <c r="I11" s="30">
        <f t="shared" si="0"/>
        <v>0</v>
      </c>
      <c r="J11" s="30"/>
      <c r="K11" s="30"/>
      <c r="L11" s="30"/>
    </row>
    <row r="12" spans="1:12" s="31" customFormat="1" ht="14.25" customHeight="1">
      <c r="A12" s="106"/>
      <c r="B12" s="127"/>
      <c r="C12" s="82"/>
      <c r="D12" s="46" t="s">
        <v>5</v>
      </c>
      <c r="E12" s="30"/>
      <c r="F12" s="30"/>
      <c r="G12" s="30"/>
      <c r="H12" s="30">
        <f t="shared" si="1"/>
        <v>0</v>
      </c>
      <c r="I12" s="30">
        <f t="shared" si="0"/>
        <v>0</v>
      </c>
      <c r="J12" s="30"/>
      <c r="K12" s="30"/>
      <c r="L12" s="30"/>
    </row>
    <row r="13" spans="1:12" s="41" customFormat="1" ht="14.25" customHeight="1">
      <c r="A13" s="106"/>
      <c r="B13" s="127"/>
      <c r="C13" s="82"/>
      <c r="D13" s="45"/>
      <c r="E13" s="30"/>
      <c r="F13" s="30"/>
      <c r="G13" s="30"/>
      <c r="H13" s="30">
        <f t="shared" si="1"/>
        <v>0</v>
      </c>
      <c r="I13" s="30">
        <f t="shared" si="0"/>
        <v>0</v>
      </c>
      <c r="J13" s="30"/>
      <c r="K13" s="30"/>
      <c r="L13" s="30"/>
    </row>
    <row r="14" spans="1:12" s="39" customFormat="1" ht="14.25" customHeight="1">
      <c r="A14" s="106"/>
      <c r="B14" s="127"/>
      <c r="C14" s="83"/>
      <c r="D14" s="54" t="s">
        <v>6</v>
      </c>
      <c r="E14" s="40">
        <f>+E16+E85</f>
        <v>730418.9999999999</v>
      </c>
      <c r="F14" s="40">
        <f>+F16+F85</f>
        <v>817111.6000000002</v>
      </c>
      <c r="G14" s="40">
        <f>+G16+G85</f>
        <v>873591.8612200002</v>
      </c>
      <c r="H14" s="40">
        <f t="shared" si="1"/>
        <v>56480.261219999986</v>
      </c>
      <c r="I14" s="40">
        <f t="shared" si="0"/>
        <v>143172.8612200003</v>
      </c>
      <c r="J14" s="40"/>
      <c r="K14" s="40">
        <f>+K16+K85</f>
        <v>880407.0065700001</v>
      </c>
      <c r="L14" s="40">
        <f>+L16+L85</f>
        <v>886211.9742800001</v>
      </c>
    </row>
    <row r="15" spans="1:12" s="39" customFormat="1" ht="14.25" customHeight="1">
      <c r="A15" s="106"/>
      <c r="B15" s="127"/>
      <c r="C15" s="84"/>
      <c r="D15" s="10" t="s">
        <v>71</v>
      </c>
      <c r="E15" s="30"/>
      <c r="F15" s="30"/>
      <c r="G15" s="30"/>
      <c r="H15" s="30"/>
      <c r="I15" s="30"/>
      <c r="J15" s="30"/>
      <c r="K15" s="30"/>
      <c r="L15" s="30"/>
    </row>
    <row r="16" spans="1:12" s="39" customFormat="1" ht="14.25" customHeight="1">
      <c r="A16" s="106"/>
      <c r="B16" s="127"/>
      <c r="C16" s="85"/>
      <c r="D16" s="47" t="s">
        <v>9</v>
      </c>
      <c r="E16" s="40">
        <f>E18+SUM(E24:E83)-E24-E29-E37-E51-E55-E74</f>
        <v>730418.9999999999</v>
      </c>
      <c r="F16" s="40">
        <f>F18+SUM(F24:F83)-F24-F29-F37-F51-F55-F74</f>
        <v>811111.6000000002</v>
      </c>
      <c r="G16" s="40">
        <f>G18+SUM(G24:G83)-G24-G29-G37-G51-G55-G74</f>
        <v>858917.8612200002</v>
      </c>
      <c r="H16" s="40">
        <f>+G16-F16</f>
        <v>47806.261219999986</v>
      </c>
      <c r="I16" s="40">
        <f>G16-E16</f>
        <v>128498.86122000031</v>
      </c>
      <c r="J16" s="40"/>
      <c r="K16" s="40">
        <f>K18+SUM(K24:K83)-K24-K29-K37-K51-K55-K74</f>
        <v>865733.0065700001</v>
      </c>
      <c r="L16" s="40">
        <f>L18+SUM(L24:L83)-L24-L29-L37-L51-L55-L74</f>
        <v>871537.9742800001</v>
      </c>
    </row>
    <row r="17" spans="1:12" s="39" customFormat="1" ht="13.5" customHeight="1">
      <c r="A17" s="106"/>
      <c r="B17" s="127"/>
      <c r="C17" s="81"/>
      <c r="D17" s="45" t="s">
        <v>45</v>
      </c>
      <c r="E17" s="38"/>
      <c r="F17" s="38"/>
      <c r="G17" s="30"/>
      <c r="H17" s="30">
        <f>+G17-F17</f>
        <v>0</v>
      </c>
      <c r="I17" s="30">
        <f>G17-E17</f>
        <v>0</v>
      </c>
      <c r="J17" s="38"/>
      <c r="K17" s="30"/>
      <c r="L17" s="30"/>
    </row>
    <row r="18" spans="1:12" s="39" customFormat="1" ht="87.75" customHeight="1">
      <c r="A18" s="106"/>
      <c r="B18" s="127"/>
      <c r="C18" s="86"/>
      <c r="D18" s="65" t="s">
        <v>89</v>
      </c>
      <c r="E18" s="66">
        <f>SUM(E20:E23)</f>
        <v>445736.39999999997</v>
      </c>
      <c r="F18" s="95">
        <f>SUM(F20:F23)</f>
        <v>489661.19999999995</v>
      </c>
      <c r="G18" s="95">
        <f>SUM(G20:G23)</f>
        <v>508489.16122</v>
      </c>
      <c r="H18" s="66">
        <f>+G18-F18</f>
        <v>18827.961220000056</v>
      </c>
      <c r="I18" s="66">
        <f>G18-E18</f>
        <v>62752.761220000044</v>
      </c>
      <c r="J18" s="55" t="s">
        <v>125</v>
      </c>
      <c r="K18" s="95">
        <f>SUM(K20:K23)</f>
        <v>515304.30656999996</v>
      </c>
      <c r="L18" s="95">
        <f>SUM(L20:L23)</f>
        <v>521109.27428</v>
      </c>
    </row>
    <row r="19" spans="1:12" s="39" customFormat="1" ht="13.5">
      <c r="A19" s="106"/>
      <c r="B19" s="127"/>
      <c r="C19" s="81"/>
      <c r="D19" s="45" t="s">
        <v>45</v>
      </c>
      <c r="E19" s="38"/>
      <c r="F19" s="38"/>
      <c r="G19" s="30"/>
      <c r="H19" s="30">
        <f t="shared" si="1"/>
        <v>0</v>
      </c>
      <c r="I19" s="38">
        <f t="shared" si="0"/>
        <v>0</v>
      </c>
      <c r="J19" s="38"/>
      <c r="K19" s="30"/>
      <c r="L19" s="30"/>
    </row>
    <row r="20" spans="1:12" s="39" customFormat="1" ht="28.5">
      <c r="A20" s="106"/>
      <c r="B20" s="127"/>
      <c r="C20" s="87" t="s">
        <v>51</v>
      </c>
      <c r="D20" s="48" t="s">
        <v>10</v>
      </c>
      <c r="E20" s="38">
        <v>335405.8</v>
      </c>
      <c r="F20" s="38">
        <v>410391.3</v>
      </c>
      <c r="G20" s="38">
        <v>437622.03972</v>
      </c>
      <c r="H20" s="38">
        <f t="shared" si="1"/>
        <v>27230.739720000012</v>
      </c>
      <c r="I20" s="38">
        <f t="shared" si="0"/>
        <v>102216.23972000001</v>
      </c>
      <c r="J20" s="97"/>
      <c r="K20" s="38">
        <v>443395.42257</v>
      </c>
      <c r="L20" s="38">
        <v>448414.66728</v>
      </c>
    </row>
    <row r="21" spans="1:12" s="42" customFormat="1" ht="28.5">
      <c r="A21" s="106"/>
      <c r="B21" s="127"/>
      <c r="C21" s="87" t="s">
        <v>52</v>
      </c>
      <c r="D21" s="49" t="s">
        <v>11</v>
      </c>
      <c r="E21" s="38">
        <v>82490</v>
      </c>
      <c r="F21" s="38">
        <v>52358.6</v>
      </c>
      <c r="G21" s="38">
        <v>40690.9</v>
      </c>
      <c r="H21" s="38">
        <f t="shared" si="1"/>
        <v>-11667.699999999997</v>
      </c>
      <c r="I21" s="38">
        <f t="shared" si="0"/>
        <v>-41799.1</v>
      </c>
      <c r="J21" s="97"/>
      <c r="K21" s="38">
        <v>41232.6</v>
      </c>
      <c r="L21" s="38">
        <v>41641.2</v>
      </c>
    </row>
    <row r="22" spans="1:12" s="42" customFormat="1" ht="28.5">
      <c r="A22" s="106"/>
      <c r="B22" s="127"/>
      <c r="C22" s="87" t="s">
        <v>53</v>
      </c>
      <c r="D22" s="49" t="s">
        <v>12</v>
      </c>
      <c r="E22" s="38">
        <v>27840.6</v>
      </c>
      <c r="F22" s="38">
        <v>26911.3</v>
      </c>
      <c r="G22" s="38">
        <v>30176.2215</v>
      </c>
      <c r="H22" s="38">
        <f>+G22-F22</f>
        <v>3264.9215000000004</v>
      </c>
      <c r="I22" s="38">
        <f>G22-E22</f>
        <v>2335.621500000001</v>
      </c>
      <c r="J22" s="97" t="s">
        <v>119</v>
      </c>
      <c r="K22" s="38">
        <v>30676.284</v>
      </c>
      <c r="L22" s="38">
        <v>31053.407</v>
      </c>
    </row>
    <row r="23" spans="1:12" s="42" customFormat="1" ht="27" customHeight="1">
      <c r="A23" s="106"/>
      <c r="B23" s="127"/>
      <c r="C23" s="87" t="s">
        <v>108</v>
      </c>
      <c r="D23" s="49" t="s">
        <v>109</v>
      </c>
      <c r="E23" s="38"/>
      <c r="F23" s="38"/>
      <c r="G23" s="38"/>
      <c r="H23" s="38">
        <f>+G23-F23</f>
        <v>0</v>
      </c>
      <c r="I23" s="38">
        <f>G23-E23</f>
        <v>0</v>
      </c>
      <c r="J23" s="38"/>
      <c r="K23" s="38"/>
      <c r="L23" s="38"/>
    </row>
    <row r="24" spans="1:12" s="42" customFormat="1" ht="14.25">
      <c r="A24" s="106"/>
      <c r="B24" s="127"/>
      <c r="C24" s="88">
        <v>4212</v>
      </c>
      <c r="D24" s="65" t="s">
        <v>13</v>
      </c>
      <c r="E24" s="66">
        <f>E26+E27+E28</f>
        <v>241859.09999999998</v>
      </c>
      <c r="F24" s="66">
        <f>F26+F27+F28</f>
        <v>271096.2</v>
      </c>
      <c r="G24" s="66">
        <f>G26+G27+G28</f>
        <v>275916.9</v>
      </c>
      <c r="H24" s="66">
        <f t="shared" si="1"/>
        <v>4820.700000000012</v>
      </c>
      <c r="I24" s="66">
        <f t="shared" si="0"/>
        <v>34057.80000000005</v>
      </c>
      <c r="J24" s="66"/>
      <c r="K24" s="66">
        <f>K26+K27+K28</f>
        <v>275916.9</v>
      </c>
      <c r="L24" s="66">
        <f>L26+L27+L28</f>
        <v>275916.9</v>
      </c>
    </row>
    <row r="25" spans="1:12" s="42" customFormat="1" ht="13.5">
      <c r="A25" s="106"/>
      <c r="B25" s="127"/>
      <c r="C25" s="87"/>
      <c r="D25" s="45" t="s">
        <v>45</v>
      </c>
      <c r="E25" s="55"/>
      <c r="F25" s="55"/>
      <c r="G25" s="55"/>
      <c r="H25" s="55">
        <f t="shared" si="1"/>
        <v>0</v>
      </c>
      <c r="I25" s="55">
        <f t="shared" si="0"/>
        <v>0</v>
      </c>
      <c r="J25" s="55"/>
      <c r="K25" s="55"/>
      <c r="L25" s="55"/>
    </row>
    <row r="26" spans="1:12" s="42" customFormat="1" ht="13.5">
      <c r="A26" s="106"/>
      <c r="B26" s="127"/>
      <c r="C26" s="87"/>
      <c r="D26" s="45" t="s">
        <v>13</v>
      </c>
      <c r="E26" s="55">
        <v>195151.4</v>
      </c>
      <c r="F26" s="55">
        <v>145902.2</v>
      </c>
      <c r="G26" s="55">
        <v>146601.3</v>
      </c>
      <c r="H26" s="55">
        <f t="shared" si="1"/>
        <v>699.0999999999767</v>
      </c>
      <c r="I26" s="55">
        <f t="shared" si="0"/>
        <v>-48550.100000000006</v>
      </c>
      <c r="J26" s="55"/>
      <c r="K26" s="55">
        <v>146601.3</v>
      </c>
      <c r="L26" s="55">
        <v>146601.3</v>
      </c>
    </row>
    <row r="27" spans="1:12" s="42" customFormat="1" ht="13.5">
      <c r="A27" s="106"/>
      <c r="B27" s="127"/>
      <c r="C27" s="87"/>
      <c r="D27" s="45" t="s">
        <v>60</v>
      </c>
      <c r="E27" s="55"/>
      <c r="F27" s="98">
        <v>79963.2</v>
      </c>
      <c r="G27" s="98">
        <v>79963.2</v>
      </c>
      <c r="H27" s="55">
        <f t="shared" si="1"/>
        <v>0</v>
      </c>
      <c r="I27" s="55">
        <f t="shared" si="0"/>
        <v>79963.2</v>
      </c>
      <c r="J27" s="55"/>
      <c r="K27" s="98">
        <v>79963.2</v>
      </c>
      <c r="L27" s="98">
        <v>79963.2</v>
      </c>
    </row>
    <row r="28" spans="1:12" s="42" customFormat="1" ht="13.5">
      <c r="A28" s="106"/>
      <c r="B28" s="127"/>
      <c r="C28" s="87"/>
      <c r="D28" s="45" t="s">
        <v>73</v>
      </c>
      <c r="E28" s="55">
        <v>46707.7</v>
      </c>
      <c r="F28" s="55">
        <v>45230.8</v>
      </c>
      <c r="G28" s="55">
        <v>49352.4</v>
      </c>
      <c r="H28" s="55">
        <f t="shared" si="1"/>
        <v>4121.5999999999985</v>
      </c>
      <c r="I28" s="55">
        <f t="shared" si="0"/>
        <v>2644.7000000000044</v>
      </c>
      <c r="J28" s="55"/>
      <c r="K28" s="55">
        <v>49352.4</v>
      </c>
      <c r="L28" s="55">
        <v>49352.4</v>
      </c>
    </row>
    <row r="29" spans="1:12" s="42" customFormat="1" ht="14.25">
      <c r="A29" s="106"/>
      <c r="B29" s="127"/>
      <c r="C29" s="88">
        <v>4213</v>
      </c>
      <c r="D29" s="65" t="s">
        <v>14</v>
      </c>
      <c r="E29" s="66">
        <f>E31+E32</f>
        <v>7505.9</v>
      </c>
      <c r="F29" s="66">
        <f>F31+F32</f>
        <v>5912.099999999999</v>
      </c>
      <c r="G29" s="66">
        <f>G31+G32</f>
        <v>6424.599999999999</v>
      </c>
      <c r="H29" s="66">
        <f t="shared" si="1"/>
        <v>512.5</v>
      </c>
      <c r="I29" s="66">
        <f t="shared" si="0"/>
        <v>-1081.3000000000002</v>
      </c>
      <c r="J29" s="95"/>
      <c r="K29" s="66">
        <f>K31+K32</f>
        <v>6424.599999999999</v>
      </c>
      <c r="L29" s="66">
        <f>L31+L32</f>
        <v>6424.599999999999</v>
      </c>
    </row>
    <row r="30" spans="1:12" s="42" customFormat="1" ht="13.5">
      <c r="A30" s="106"/>
      <c r="B30" s="127"/>
      <c r="C30" s="87"/>
      <c r="D30" s="45" t="s">
        <v>45</v>
      </c>
      <c r="E30" s="55"/>
      <c r="F30" s="55"/>
      <c r="G30" s="55"/>
      <c r="H30" s="55">
        <f t="shared" si="1"/>
        <v>0</v>
      </c>
      <c r="I30" s="55">
        <f t="shared" si="0"/>
        <v>0</v>
      </c>
      <c r="J30" s="55"/>
      <c r="K30" s="55"/>
      <c r="L30" s="55"/>
    </row>
    <row r="31" spans="1:12" s="42" customFormat="1" ht="54">
      <c r="A31" s="106"/>
      <c r="B31" s="127"/>
      <c r="C31" s="87"/>
      <c r="D31" s="51" t="s">
        <v>15</v>
      </c>
      <c r="E31" s="55">
        <v>7480.5</v>
      </c>
      <c r="F31" s="55">
        <v>5886.7</v>
      </c>
      <c r="G31" s="55">
        <v>6399.2</v>
      </c>
      <c r="H31" s="55">
        <f t="shared" si="1"/>
        <v>512.5</v>
      </c>
      <c r="I31" s="55">
        <f t="shared" si="0"/>
        <v>-1081.3000000000002</v>
      </c>
      <c r="J31" s="55" t="s">
        <v>122</v>
      </c>
      <c r="K31" s="55">
        <v>6399.2</v>
      </c>
      <c r="L31" s="55">
        <v>6399.2</v>
      </c>
    </row>
    <row r="32" spans="1:12" s="42" customFormat="1" ht="27">
      <c r="A32" s="106"/>
      <c r="B32" s="127"/>
      <c r="C32" s="87"/>
      <c r="D32" s="51" t="s">
        <v>54</v>
      </c>
      <c r="E32" s="55">
        <v>25.4</v>
      </c>
      <c r="F32" s="55">
        <v>25.4</v>
      </c>
      <c r="G32" s="55">
        <v>25.4</v>
      </c>
      <c r="H32" s="55">
        <f t="shared" si="1"/>
        <v>0</v>
      </c>
      <c r="I32" s="55">
        <f t="shared" si="0"/>
        <v>0</v>
      </c>
      <c r="J32" s="55"/>
      <c r="K32" s="55">
        <v>25.4</v>
      </c>
      <c r="L32" s="55">
        <v>25.4</v>
      </c>
    </row>
    <row r="33" spans="1:12" s="42" customFormat="1" ht="14.25">
      <c r="A33" s="106"/>
      <c r="B33" s="127"/>
      <c r="C33" s="87">
        <v>4214</v>
      </c>
      <c r="D33" s="50" t="s">
        <v>16</v>
      </c>
      <c r="E33" s="55">
        <v>2141.8</v>
      </c>
      <c r="F33" s="55">
        <v>3194.1</v>
      </c>
      <c r="G33" s="55">
        <v>3260.4</v>
      </c>
      <c r="H33" s="55">
        <f t="shared" si="1"/>
        <v>66.30000000000018</v>
      </c>
      <c r="I33" s="55">
        <f t="shared" si="0"/>
        <v>1118.6</v>
      </c>
      <c r="J33" s="55"/>
      <c r="K33" s="55">
        <v>3260.4</v>
      </c>
      <c r="L33" s="55">
        <v>3260.4</v>
      </c>
    </row>
    <row r="34" spans="1:12" s="39" customFormat="1" ht="23.25" customHeight="1">
      <c r="A34" s="106"/>
      <c r="B34" s="127"/>
      <c r="C34" s="100">
        <v>4215</v>
      </c>
      <c r="D34" s="50" t="s">
        <v>17</v>
      </c>
      <c r="E34" s="55">
        <v>80</v>
      </c>
      <c r="F34" s="55">
        <v>80</v>
      </c>
      <c r="G34" s="55">
        <v>88</v>
      </c>
      <c r="H34" s="55">
        <f t="shared" si="1"/>
        <v>8</v>
      </c>
      <c r="I34" s="55">
        <f t="shared" si="0"/>
        <v>8</v>
      </c>
      <c r="J34" s="55"/>
      <c r="K34" s="55">
        <v>88</v>
      </c>
      <c r="L34" s="55">
        <v>88</v>
      </c>
    </row>
    <row r="35" spans="1:12" s="31" customFormat="1" ht="14.25">
      <c r="A35" s="106"/>
      <c r="B35" s="127"/>
      <c r="C35" s="87">
        <v>4216</v>
      </c>
      <c r="D35" s="50" t="s">
        <v>18</v>
      </c>
      <c r="E35" s="55">
        <v>2000</v>
      </c>
      <c r="F35" s="55">
        <v>2000</v>
      </c>
      <c r="G35" s="55">
        <v>2000</v>
      </c>
      <c r="H35" s="55">
        <f t="shared" si="1"/>
        <v>0</v>
      </c>
      <c r="I35" s="55">
        <f t="shared" si="0"/>
        <v>0</v>
      </c>
      <c r="J35" s="55"/>
      <c r="K35" s="55">
        <v>2000</v>
      </c>
      <c r="L35" s="55">
        <v>2000</v>
      </c>
    </row>
    <row r="36" spans="1:12" s="31" customFormat="1" ht="14.25">
      <c r="A36" s="106"/>
      <c r="B36" s="127"/>
      <c r="C36" s="87">
        <v>4217</v>
      </c>
      <c r="D36" s="50" t="s">
        <v>19</v>
      </c>
      <c r="E36" s="55"/>
      <c r="F36" s="55"/>
      <c r="G36" s="55"/>
      <c r="H36" s="55">
        <f t="shared" si="1"/>
        <v>0</v>
      </c>
      <c r="I36" s="55">
        <f t="shared" si="0"/>
        <v>0</v>
      </c>
      <c r="J36" s="55"/>
      <c r="K36" s="55"/>
      <c r="L36" s="55"/>
    </row>
    <row r="37" spans="1:12" s="31" customFormat="1" ht="14.25">
      <c r="A37" s="106"/>
      <c r="B37" s="127"/>
      <c r="C37" s="88"/>
      <c r="D37" s="65" t="s">
        <v>74</v>
      </c>
      <c r="E37" s="66">
        <f>E39+E40</f>
        <v>2204</v>
      </c>
      <c r="F37" s="66">
        <f>F39+F40</f>
        <v>3634</v>
      </c>
      <c r="G37" s="66">
        <f>G39+G40</f>
        <v>15187.4</v>
      </c>
      <c r="H37" s="66">
        <f t="shared" si="1"/>
        <v>11553.4</v>
      </c>
      <c r="I37" s="66">
        <f t="shared" si="0"/>
        <v>12983.4</v>
      </c>
      <c r="J37" s="66"/>
      <c r="K37" s="66">
        <f>K39+K40</f>
        <v>15187.4</v>
      </c>
      <c r="L37" s="66">
        <f>L39+L40</f>
        <v>15187.4</v>
      </c>
    </row>
    <row r="38" spans="1:12" s="31" customFormat="1" ht="13.5">
      <c r="A38" s="106"/>
      <c r="B38" s="127"/>
      <c r="C38" s="87"/>
      <c r="D38" s="45" t="s">
        <v>45</v>
      </c>
      <c r="E38" s="30"/>
      <c r="F38" s="30"/>
      <c r="G38" s="30"/>
      <c r="H38" s="30">
        <f t="shared" si="1"/>
        <v>0</v>
      </c>
      <c r="I38" s="30">
        <f t="shared" si="0"/>
        <v>0</v>
      </c>
      <c r="J38" s="30"/>
      <c r="K38" s="30"/>
      <c r="L38" s="30"/>
    </row>
    <row r="39" spans="1:12" s="31" customFormat="1" ht="81">
      <c r="A39" s="106"/>
      <c r="B39" s="127"/>
      <c r="C39" s="87">
        <v>4221</v>
      </c>
      <c r="D39" s="45" t="s">
        <v>20</v>
      </c>
      <c r="E39" s="30">
        <v>2204</v>
      </c>
      <c r="F39" s="30">
        <v>3634</v>
      </c>
      <c r="G39" s="30">
        <v>15187.4</v>
      </c>
      <c r="H39" s="30">
        <f t="shared" si="1"/>
        <v>11553.4</v>
      </c>
      <c r="I39" s="30">
        <f t="shared" si="0"/>
        <v>12983.4</v>
      </c>
      <c r="J39" s="30" t="s">
        <v>126</v>
      </c>
      <c r="K39" s="30">
        <v>15187.4</v>
      </c>
      <c r="L39" s="30">
        <v>15187.4</v>
      </c>
    </row>
    <row r="40" spans="1:12" s="31" customFormat="1" ht="13.5">
      <c r="A40" s="106"/>
      <c r="B40" s="127"/>
      <c r="C40" s="87">
        <v>4222</v>
      </c>
      <c r="D40" s="45" t="s">
        <v>21</v>
      </c>
      <c r="E40" s="30"/>
      <c r="F40" s="30"/>
      <c r="G40" s="30"/>
      <c r="H40" s="30">
        <f t="shared" si="1"/>
        <v>0</v>
      </c>
      <c r="I40" s="30">
        <f t="shared" si="0"/>
        <v>0</v>
      </c>
      <c r="J40" s="30"/>
      <c r="K40" s="30"/>
      <c r="L40" s="30"/>
    </row>
    <row r="41" spans="1:12" s="42" customFormat="1" ht="19.5" customHeight="1">
      <c r="A41" s="106"/>
      <c r="B41" s="127"/>
      <c r="C41" s="87">
        <v>4231</v>
      </c>
      <c r="D41" s="46" t="s">
        <v>22</v>
      </c>
      <c r="E41" s="30"/>
      <c r="F41" s="30"/>
      <c r="G41" s="30"/>
      <c r="H41" s="30">
        <f t="shared" si="1"/>
        <v>0</v>
      </c>
      <c r="I41" s="30">
        <f t="shared" si="0"/>
        <v>0</v>
      </c>
      <c r="J41" s="30"/>
      <c r="K41" s="30"/>
      <c r="L41" s="30"/>
    </row>
    <row r="42" spans="1:12" s="42" customFormat="1" ht="16.5">
      <c r="A42" s="106"/>
      <c r="B42" s="127"/>
      <c r="C42" s="87">
        <v>4232</v>
      </c>
      <c r="D42" s="46" t="s">
        <v>23</v>
      </c>
      <c r="E42" s="30">
        <v>2587.4</v>
      </c>
      <c r="F42" s="30">
        <v>3444.3</v>
      </c>
      <c r="G42" s="30">
        <v>3444.3</v>
      </c>
      <c r="H42" s="30">
        <f t="shared" si="1"/>
        <v>0</v>
      </c>
      <c r="I42" s="30">
        <f aca="true" t="shared" si="2" ref="I42:I75">G42-E42</f>
        <v>856.9000000000001</v>
      </c>
      <c r="J42" s="70"/>
      <c r="K42" s="30">
        <v>3444.3</v>
      </c>
      <c r="L42" s="30">
        <v>3444.3</v>
      </c>
    </row>
    <row r="43" spans="1:12" s="42" customFormat="1" ht="67.5">
      <c r="A43" s="106"/>
      <c r="B43" s="127"/>
      <c r="C43" s="87">
        <v>4233</v>
      </c>
      <c r="D43" s="46" t="s">
        <v>67</v>
      </c>
      <c r="E43" s="30">
        <v>150</v>
      </c>
      <c r="F43" s="30">
        <v>550</v>
      </c>
      <c r="G43" s="30">
        <v>602.9</v>
      </c>
      <c r="H43" s="30">
        <f t="shared" si="1"/>
        <v>52.89999999999998</v>
      </c>
      <c r="I43" s="30">
        <f t="shared" si="2"/>
        <v>452.9</v>
      </c>
      <c r="J43" s="30" t="s">
        <v>124</v>
      </c>
      <c r="K43" s="30">
        <v>602.9</v>
      </c>
      <c r="L43" s="30">
        <v>602.9</v>
      </c>
    </row>
    <row r="44" spans="1:12" s="42" customFormat="1" ht="18.75" customHeight="1">
      <c r="A44" s="106"/>
      <c r="B44" s="127"/>
      <c r="C44" s="87">
        <v>4234</v>
      </c>
      <c r="D44" s="46" t="s">
        <v>24</v>
      </c>
      <c r="E44" s="55">
        <v>250</v>
      </c>
      <c r="F44" s="55">
        <v>900</v>
      </c>
      <c r="G44" s="55">
        <v>900</v>
      </c>
      <c r="H44" s="55">
        <f t="shared" si="1"/>
        <v>0</v>
      </c>
      <c r="I44" s="55">
        <f t="shared" si="2"/>
        <v>650</v>
      </c>
      <c r="J44" s="55"/>
      <c r="K44" s="55">
        <v>900</v>
      </c>
      <c r="L44" s="55">
        <v>900</v>
      </c>
    </row>
    <row r="45" spans="1:12" s="39" customFormat="1" ht="100.5" customHeight="1">
      <c r="A45" s="106"/>
      <c r="B45" s="127"/>
      <c r="C45" s="87">
        <v>4235</v>
      </c>
      <c r="D45" s="46" t="s">
        <v>25</v>
      </c>
      <c r="E45" s="55">
        <v>7953.8</v>
      </c>
      <c r="F45" s="55">
        <v>8554.8</v>
      </c>
      <c r="G45" s="55">
        <v>18510</v>
      </c>
      <c r="H45" s="55">
        <f t="shared" si="1"/>
        <v>9955.2</v>
      </c>
      <c r="I45" s="55">
        <f t="shared" si="2"/>
        <v>10556.2</v>
      </c>
      <c r="J45" s="30" t="s">
        <v>128</v>
      </c>
      <c r="K45" s="55">
        <v>18510</v>
      </c>
      <c r="L45" s="55">
        <v>18510</v>
      </c>
    </row>
    <row r="46" spans="1:12" s="42" customFormat="1" ht="28.5">
      <c r="A46" s="106"/>
      <c r="B46" s="127"/>
      <c r="C46" s="87">
        <v>4236</v>
      </c>
      <c r="D46" s="46" t="s">
        <v>26</v>
      </c>
      <c r="E46" s="55"/>
      <c r="F46" s="55"/>
      <c r="G46" s="55"/>
      <c r="H46" s="55">
        <f t="shared" si="1"/>
        <v>0</v>
      </c>
      <c r="I46" s="55">
        <f t="shared" si="2"/>
        <v>0</v>
      </c>
      <c r="J46" s="55"/>
      <c r="K46" s="55"/>
      <c r="L46" s="55"/>
    </row>
    <row r="47" spans="1:12" s="39" customFormat="1" ht="18.75" customHeight="1">
      <c r="A47" s="106"/>
      <c r="B47" s="127"/>
      <c r="C47" s="87">
        <v>4237</v>
      </c>
      <c r="D47" s="46" t="s">
        <v>27</v>
      </c>
      <c r="E47" s="55">
        <v>300</v>
      </c>
      <c r="F47" s="55">
        <v>300</v>
      </c>
      <c r="G47" s="55">
        <v>305.1</v>
      </c>
      <c r="H47" s="55">
        <f t="shared" si="1"/>
        <v>5.100000000000023</v>
      </c>
      <c r="I47" s="55">
        <f t="shared" si="2"/>
        <v>5.100000000000023</v>
      </c>
      <c r="J47" s="55"/>
      <c r="K47" s="55">
        <v>305.1</v>
      </c>
      <c r="L47" s="55">
        <v>305.1</v>
      </c>
    </row>
    <row r="48" spans="1:12" s="39" customFormat="1" ht="18.75" customHeight="1">
      <c r="A48" s="106"/>
      <c r="B48" s="127"/>
      <c r="C48" s="87">
        <v>4239</v>
      </c>
      <c r="D48" s="44" t="s">
        <v>28</v>
      </c>
      <c r="E48" s="38">
        <v>5745</v>
      </c>
      <c r="F48" s="38">
        <v>6625</v>
      </c>
      <c r="G48" s="38">
        <v>6625</v>
      </c>
      <c r="H48" s="38">
        <f t="shared" si="1"/>
        <v>0</v>
      </c>
      <c r="I48" s="38">
        <f t="shared" si="2"/>
        <v>880</v>
      </c>
      <c r="J48" s="38"/>
      <c r="K48" s="38">
        <v>6625</v>
      </c>
      <c r="L48" s="38">
        <v>6625</v>
      </c>
    </row>
    <row r="49" spans="1:12" s="39" customFormat="1" ht="18.75" customHeight="1">
      <c r="A49" s="106"/>
      <c r="B49" s="127"/>
      <c r="C49" s="87">
        <v>4241</v>
      </c>
      <c r="D49" s="46" t="s">
        <v>29</v>
      </c>
      <c r="E49" s="55">
        <v>2054</v>
      </c>
      <c r="F49" s="55">
        <v>1934</v>
      </c>
      <c r="G49" s="55">
        <v>1934</v>
      </c>
      <c r="H49" s="55">
        <f t="shared" si="1"/>
        <v>0</v>
      </c>
      <c r="I49" s="55">
        <f t="shared" si="2"/>
        <v>-120</v>
      </c>
      <c r="J49" s="55"/>
      <c r="K49" s="55">
        <v>1934</v>
      </c>
      <c r="L49" s="55">
        <v>1934</v>
      </c>
    </row>
    <row r="50" spans="1:12" s="39" customFormat="1" ht="28.5">
      <c r="A50" s="106"/>
      <c r="B50" s="127"/>
      <c r="C50" s="87">
        <v>4251</v>
      </c>
      <c r="D50" s="44" t="s">
        <v>30</v>
      </c>
      <c r="E50" s="38"/>
      <c r="F50" s="38">
        <v>1869.1</v>
      </c>
      <c r="G50" s="38">
        <v>1869.1</v>
      </c>
      <c r="H50" s="38">
        <f t="shared" si="1"/>
        <v>0</v>
      </c>
      <c r="I50" s="38">
        <f t="shared" si="2"/>
        <v>1869.1</v>
      </c>
      <c r="J50" s="38"/>
      <c r="K50" s="38">
        <v>1869.1</v>
      </c>
      <c r="L50" s="38">
        <v>1869.1</v>
      </c>
    </row>
    <row r="51" spans="1:12" s="39" customFormat="1" ht="67.5">
      <c r="A51" s="106"/>
      <c r="B51" s="127"/>
      <c r="C51" s="101">
        <v>4252</v>
      </c>
      <c r="D51" s="65" t="s">
        <v>31</v>
      </c>
      <c r="E51" s="95">
        <f>E53+E54</f>
        <v>1300</v>
      </c>
      <c r="F51" s="95">
        <f>F53+F54</f>
        <v>1000</v>
      </c>
      <c r="G51" s="95">
        <f>G53+G54</f>
        <v>1500</v>
      </c>
      <c r="H51" s="95">
        <f t="shared" si="1"/>
        <v>500</v>
      </c>
      <c r="I51" s="95">
        <f t="shared" si="2"/>
        <v>200</v>
      </c>
      <c r="J51" s="95" t="s">
        <v>127</v>
      </c>
      <c r="K51" s="95">
        <f>K53+K54</f>
        <v>1500</v>
      </c>
      <c r="L51" s="95">
        <f>L53+L54</f>
        <v>1500</v>
      </c>
    </row>
    <row r="52" spans="1:12" s="39" customFormat="1" ht="13.5">
      <c r="A52" s="106"/>
      <c r="B52" s="127"/>
      <c r="C52" s="87"/>
      <c r="D52" s="45" t="s">
        <v>45</v>
      </c>
      <c r="E52" s="38"/>
      <c r="F52" s="38"/>
      <c r="G52" s="38"/>
      <c r="H52" s="38">
        <f t="shared" si="1"/>
        <v>0</v>
      </c>
      <c r="I52" s="38">
        <f t="shared" si="2"/>
        <v>0</v>
      </c>
      <c r="J52" s="38"/>
      <c r="K52" s="38"/>
      <c r="L52" s="38"/>
    </row>
    <row r="53" spans="1:12" s="42" customFormat="1" ht="27">
      <c r="A53" s="106"/>
      <c r="B53" s="127"/>
      <c r="C53" s="87"/>
      <c r="D53" s="52" t="s">
        <v>32</v>
      </c>
      <c r="E53" s="38">
        <v>500</v>
      </c>
      <c r="F53" s="38">
        <v>500</v>
      </c>
      <c r="G53" s="38">
        <v>500</v>
      </c>
      <c r="H53" s="38">
        <f t="shared" si="1"/>
        <v>0</v>
      </c>
      <c r="I53" s="38">
        <f t="shared" si="2"/>
        <v>0</v>
      </c>
      <c r="J53" s="38"/>
      <c r="K53" s="38">
        <v>500</v>
      </c>
      <c r="L53" s="38">
        <v>500</v>
      </c>
    </row>
    <row r="54" spans="1:12" s="42" customFormat="1" ht="27">
      <c r="A54" s="106"/>
      <c r="B54" s="127"/>
      <c r="C54" s="87"/>
      <c r="D54" s="52" t="s">
        <v>33</v>
      </c>
      <c r="E54" s="38">
        <v>800</v>
      </c>
      <c r="F54" s="38">
        <v>500</v>
      </c>
      <c r="G54" s="38">
        <v>1000</v>
      </c>
      <c r="H54" s="38">
        <f t="shared" si="1"/>
        <v>500</v>
      </c>
      <c r="I54" s="38">
        <f t="shared" si="2"/>
        <v>200</v>
      </c>
      <c r="J54" s="38"/>
      <c r="K54" s="38">
        <v>1000</v>
      </c>
      <c r="L54" s="38">
        <v>1000</v>
      </c>
    </row>
    <row r="55" spans="1:12" s="42" customFormat="1" ht="14.25">
      <c r="A55" s="106"/>
      <c r="B55" s="127"/>
      <c r="C55" s="88">
        <v>4261</v>
      </c>
      <c r="D55" s="65" t="s">
        <v>34</v>
      </c>
      <c r="E55" s="66">
        <f>E57+E58</f>
        <v>885.5</v>
      </c>
      <c r="F55" s="66">
        <f>F57+F58</f>
        <v>1235</v>
      </c>
      <c r="G55" s="66">
        <f>G57+G58</f>
        <v>1600</v>
      </c>
      <c r="H55" s="66">
        <f t="shared" si="1"/>
        <v>365</v>
      </c>
      <c r="I55" s="66">
        <f t="shared" si="2"/>
        <v>714.5</v>
      </c>
      <c r="J55" s="66"/>
      <c r="K55" s="66">
        <f>K57+K58</f>
        <v>1600</v>
      </c>
      <c r="L55" s="66">
        <f>L57+L58</f>
        <v>1600</v>
      </c>
    </row>
    <row r="56" spans="1:12" s="42" customFormat="1" ht="13.5">
      <c r="A56" s="106"/>
      <c r="B56" s="127"/>
      <c r="C56" s="87"/>
      <c r="D56" s="45" t="s">
        <v>45</v>
      </c>
      <c r="E56" s="55"/>
      <c r="F56" s="55"/>
      <c r="G56" s="55"/>
      <c r="H56" s="55">
        <f t="shared" si="1"/>
        <v>0</v>
      </c>
      <c r="I56" s="55">
        <f t="shared" si="2"/>
        <v>0</v>
      </c>
      <c r="J56" s="55"/>
      <c r="K56" s="55"/>
      <c r="L56" s="55"/>
    </row>
    <row r="57" spans="1:12" s="42" customFormat="1" ht="27">
      <c r="A57" s="106"/>
      <c r="B57" s="127"/>
      <c r="C57" s="87"/>
      <c r="D57" s="45" t="s">
        <v>35</v>
      </c>
      <c r="E57" s="55">
        <v>885.5</v>
      </c>
      <c r="F57" s="55">
        <v>1235</v>
      </c>
      <c r="G57" s="55">
        <v>1600</v>
      </c>
      <c r="H57" s="55">
        <f t="shared" si="1"/>
        <v>365</v>
      </c>
      <c r="I57" s="55">
        <f t="shared" si="2"/>
        <v>714.5</v>
      </c>
      <c r="J57" s="102" t="s">
        <v>123</v>
      </c>
      <c r="K57" s="55">
        <v>1600</v>
      </c>
      <c r="L57" s="55">
        <v>1600</v>
      </c>
    </row>
    <row r="58" spans="1:12" s="42" customFormat="1" ht="13.5">
      <c r="A58" s="106"/>
      <c r="B58" s="127"/>
      <c r="C58" s="87"/>
      <c r="D58" s="45" t="s">
        <v>36</v>
      </c>
      <c r="E58" s="55"/>
      <c r="F58" s="55"/>
      <c r="G58" s="55"/>
      <c r="H58" s="55">
        <f t="shared" si="1"/>
        <v>0</v>
      </c>
      <c r="I58" s="55">
        <f t="shared" si="2"/>
        <v>0</v>
      </c>
      <c r="J58" s="55"/>
      <c r="K58" s="55"/>
      <c r="L58" s="55"/>
    </row>
    <row r="59" spans="1:12" s="42" customFormat="1" ht="14.25">
      <c r="A59" s="106"/>
      <c r="B59" s="127"/>
      <c r="C59" s="87">
        <v>4262</v>
      </c>
      <c r="D59" s="46" t="s">
        <v>63</v>
      </c>
      <c r="E59" s="55"/>
      <c r="F59" s="55"/>
      <c r="G59" s="55"/>
      <c r="H59" s="55">
        <f t="shared" si="1"/>
        <v>0</v>
      </c>
      <c r="I59" s="55">
        <f t="shared" si="2"/>
        <v>0</v>
      </c>
      <c r="J59" s="55"/>
      <c r="K59" s="55"/>
      <c r="L59" s="55"/>
    </row>
    <row r="60" spans="1:12" s="42" customFormat="1" ht="14.25">
      <c r="A60" s="106"/>
      <c r="B60" s="127"/>
      <c r="C60" s="100">
        <v>4264</v>
      </c>
      <c r="D60" s="46" t="s">
        <v>62</v>
      </c>
      <c r="E60" s="55">
        <v>1533.7</v>
      </c>
      <c r="F60" s="55">
        <v>1878</v>
      </c>
      <c r="G60" s="96">
        <v>1920</v>
      </c>
      <c r="H60" s="55">
        <f t="shared" si="1"/>
        <v>42</v>
      </c>
      <c r="I60" s="55">
        <f t="shared" si="2"/>
        <v>386.29999999999995</v>
      </c>
      <c r="J60" s="97"/>
      <c r="K60" s="96">
        <v>1920</v>
      </c>
      <c r="L60" s="96">
        <v>1920</v>
      </c>
    </row>
    <row r="61" spans="1:12" s="42" customFormat="1" ht="22.5" customHeight="1">
      <c r="A61" s="106"/>
      <c r="B61" s="127"/>
      <c r="C61" s="87">
        <v>4266</v>
      </c>
      <c r="D61" s="46" t="s">
        <v>76</v>
      </c>
      <c r="E61" s="55"/>
      <c r="F61" s="55"/>
      <c r="G61" s="55"/>
      <c r="H61" s="55">
        <f t="shared" si="1"/>
        <v>0</v>
      </c>
      <c r="I61" s="55">
        <f t="shared" si="2"/>
        <v>0</v>
      </c>
      <c r="J61" s="55"/>
      <c r="K61" s="55"/>
      <c r="L61" s="55"/>
    </row>
    <row r="62" spans="1:12" s="42" customFormat="1" ht="27">
      <c r="A62" s="106"/>
      <c r="B62" s="127"/>
      <c r="C62" s="100">
        <v>4267</v>
      </c>
      <c r="D62" s="46" t="s">
        <v>64</v>
      </c>
      <c r="E62" s="55">
        <v>319</v>
      </c>
      <c r="F62" s="55">
        <v>323</v>
      </c>
      <c r="G62" s="55">
        <v>641</v>
      </c>
      <c r="H62" s="55">
        <f t="shared" si="1"/>
        <v>318</v>
      </c>
      <c r="I62" s="55">
        <f t="shared" si="2"/>
        <v>322</v>
      </c>
      <c r="J62" s="102" t="s">
        <v>123</v>
      </c>
      <c r="K62" s="55">
        <v>641</v>
      </c>
      <c r="L62" s="55">
        <v>641</v>
      </c>
    </row>
    <row r="63" spans="1:12" s="42" customFormat="1" ht="14.25">
      <c r="A63" s="106"/>
      <c r="B63" s="127"/>
      <c r="C63" s="87">
        <v>4269</v>
      </c>
      <c r="D63" s="46" t="s">
        <v>37</v>
      </c>
      <c r="E63" s="55">
        <v>200</v>
      </c>
      <c r="F63" s="55"/>
      <c r="G63" s="55"/>
      <c r="H63" s="55">
        <f t="shared" si="1"/>
        <v>0</v>
      </c>
      <c r="I63" s="55">
        <f t="shared" si="2"/>
        <v>-200</v>
      </c>
      <c r="J63" s="55"/>
      <c r="K63" s="55"/>
      <c r="L63" s="55"/>
    </row>
    <row r="64" spans="1:12" s="42" customFormat="1" ht="28.5">
      <c r="A64" s="106"/>
      <c r="B64" s="127"/>
      <c r="C64" s="87">
        <v>4511</v>
      </c>
      <c r="D64" s="44" t="s">
        <v>38</v>
      </c>
      <c r="E64" s="55"/>
      <c r="F64" s="55"/>
      <c r="G64" s="55"/>
      <c r="H64" s="55">
        <f t="shared" si="1"/>
        <v>0</v>
      </c>
      <c r="I64" s="55">
        <f t="shared" si="2"/>
        <v>0</v>
      </c>
      <c r="J64" s="55"/>
      <c r="K64" s="55"/>
      <c r="L64" s="55"/>
    </row>
    <row r="65" spans="1:12" s="43" customFormat="1" ht="28.5">
      <c r="A65" s="106"/>
      <c r="B65" s="127"/>
      <c r="C65" s="87">
        <v>4621</v>
      </c>
      <c r="D65" s="44" t="s">
        <v>39</v>
      </c>
      <c r="E65" s="55"/>
      <c r="F65" s="55"/>
      <c r="G65" s="55"/>
      <c r="H65" s="55">
        <f t="shared" si="1"/>
        <v>0</v>
      </c>
      <c r="I65" s="55">
        <f t="shared" si="2"/>
        <v>0</v>
      </c>
      <c r="J65" s="71"/>
      <c r="K65" s="55"/>
      <c r="L65" s="55"/>
    </row>
    <row r="66" spans="1:12" s="43" customFormat="1" ht="28.5">
      <c r="A66" s="106"/>
      <c r="B66" s="127"/>
      <c r="C66" s="87">
        <v>4631</v>
      </c>
      <c r="D66" s="44" t="s">
        <v>66</v>
      </c>
      <c r="E66" s="55"/>
      <c r="F66" s="55"/>
      <c r="G66" s="55"/>
      <c r="H66" s="55">
        <f t="shared" si="1"/>
        <v>0</v>
      </c>
      <c r="I66" s="55">
        <f t="shared" si="2"/>
        <v>0</v>
      </c>
      <c r="J66" s="71"/>
      <c r="K66" s="55"/>
      <c r="L66" s="55"/>
    </row>
    <row r="67" spans="1:12" s="43" customFormat="1" ht="21.75" customHeight="1">
      <c r="A67" s="106"/>
      <c r="B67" s="127"/>
      <c r="C67" s="87">
        <v>4632</v>
      </c>
      <c r="D67" s="44" t="s">
        <v>58</v>
      </c>
      <c r="E67" s="55"/>
      <c r="F67" s="55"/>
      <c r="G67" s="55"/>
      <c r="H67" s="55">
        <f t="shared" si="1"/>
        <v>0</v>
      </c>
      <c r="I67" s="55">
        <f t="shared" si="2"/>
        <v>0</v>
      </c>
      <c r="J67" s="55"/>
      <c r="K67" s="55"/>
      <c r="L67" s="55"/>
    </row>
    <row r="68" spans="1:12" s="43" customFormat="1" ht="42" customHeight="1">
      <c r="A68" s="106"/>
      <c r="B68" s="127"/>
      <c r="C68" s="87" t="s">
        <v>94</v>
      </c>
      <c r="D68" s="44" t="s">
        <v>95</v>
      </c>
      <c r="E68" s="55"/>
      <c r="F68" s="55"/>
      <c r="G68" s="55"/>
      <c r="H68" s="55">
        <f t="shared" si="1"/>
        <v>0</v>
      </c>
      <c r="I68" s="55">
        <f t="shared" si="2"/>
        <v>0</v>
      </c>
      <c r="J68" s="55"/>
      <c r="K68" s="55"/>
      <c r="L68" s="55"/>
    </row>
    <row r="69" spans="1:12" s="43" customFormat="1" ht="48.75" customHeight="1">
      <c r="A69" s="106"/>
      <c r="B69" s="127"/>
      <c r="C69" s="87">
        <v>4638</v>
      </c>
      <c r="D69" s="44" t="s">
        <v>97</v>
      </c>
      <c r="E69" s="55"/>
      <c r="F69" s="55"/>
      <c r="G69" s="55"/>
      <c r="H69" s="55">
        <f t="shared" si="1"/>
        <v>0</v>
      </c>
      <c r="I69" s="55">
        <f t="shared" si="2"/>
        <v>0</v>
      </c>
      <c r="J69" s="55"/>
      <c r="K69" s="55"/>
      <c r="L69" s="55"/>
    </row>
    <row r="70" spans="1:12" s="43" customFormat="1" ht="23.25" customHeight="1">
      <c r="A70" s="106"/>
      <c r="B70" s="127"/>
      <c r="C70" s="87" t="s">
        <v>68</v>
      </c>
      <c r="D70" s="44" t="s">
        <v>69</v>
      </c>
      <c r="E70" s="55"/>
      <c r="F70" s="55"/>
      <c r="G70" s="55"/>
      <c r="H70" s="55">
        <f t="shared" si="1"/>
        <v>0</v>
      </c>
      <c r="I70" s="55">
        <f t="shared" si="2"/>
        <v>0</v>
      </c>
      <c r="J70" s="55"/>
      <c r="K70" s="55"/>
      <c r="L70" s="55"/>
    </row>
    <row r="71" spans="1:12" s="43" customFormat="1" ht="42.75">
      <c r="A71" s="106"/>
      <c r="B71" s="127"/>
      <c r="C71" s="87" t="s">
        <v>102</v>
      </c>
      <c r="D71" s="44" t="s">
        <v>103</v>
      </c>
      <c r="E71" s="55"/>
      <c r="F71" s="55"/>
      <c r="G71" s="55"/>
      <c r="H71" s="55">
        <f>+G71-F71</f>
        <v>0</v>
      </c>
      <c r="I71" s="55">
        <f>G71-E71</f>
        <v>0</v>
      </c>
      <c r="J71" s="55"/>
      <c r="K71" s="55"/>
      <c r="L71" s="55"/>
    </row>
    <row r="72" spans="1:12" s="43" customFormat="1" ht="21" customHeight="1">
      <c r="A72" s="106"/>
      <c r="B72" s="127"/>
      <c r="C72" s="87">
        <v>4729</v>
      </c>
      <c r="D72" s="46" t="s">
        <v>40</v>
      </c>
      <c r="E72" s="59"/>
      <c r="F72" s="59"/>
      <c r="G72" s="55"/>
      <c r="H72" s="55">
        <f t="shared" si="1"/>
        <v>0</v>
      </c>
      <c r="I72" s="55">
        <f t="shared" si="2"/>
        <v>0</v>
      </c>
      <c r="J72" s="59"/>
      <c r="K72" s="55"/>
      <c r="L72" s="55"/>
    </row>
    <row r="73" spans="1:12" s="43" customFormat="1" ht="22.5" customHeight="1">
      <c r="A73" s="106"/>
      <c r="B73" s="127"/>
      <c r="C73" s="87">
        <v>4822</v>
      </c>
      <c r="D73" s="46" t="s">
        <v>41</v>
      </c>
      <c r="E73" s="59"/>
      <c r="F73" s="59"/>
      <c r="G73" s="55"/>
      <c r="H73" s="55">
        <f t="shared" si="1"/>
        <v>0</v>
      </c>
      <c r="I73" s="55">
        <f t="shared" si="2"/>
        <v>0</v>
      </c>
      <c r="J73" s="59"/>
      <c r="K73" s="55"/>
      <c r="L73" s="55"/>
    </row>
    <row r="74" spans="1:12" s="43" customFormat="1" ht="19.5" customHeight="1">
      <c r="A74" s="106"/>
      <c r="B74" s="127"/>
      <c r="C74" s="88">
        <v>4823</v>
      </c>
      <c r="D74" s="65" t="s">
        <v>42</v>
      </c>
      <c r="E74" s="66">
        <f>E76+E77+E78</f>
        <v>5613.4</v>
      </c>
      <c r="F74" s="66">
        <f>F76+F77+F78</f>
        <v>6920.8</v>
      </c>
      <c r="G74" s="66">
        <f>G76+G77+G78</f>
        <v>7700</v>
      </c>
      <c r="H74" s="66">
        <f t="shared" si="1"/>
        <v>779.1999999999998</v>
      </c>
      <c r="I74" s="66">
        <f t="shared" si="2"/>
        <v>2086.6000000000004</v>
      </c>
      <c r="J74" s="66"/>
      <c r="K74" s="66">
        <f>K76+K77+K78</f>
        <v>7700</v>
      </c>
      <c r="L74" s="66">
        <f>L76+L77+L78</f>
        <v>7700</v>
      </c>
    </row>
    <row r="75" spans="1:12" s="43" customFormat="1" ht="14.25">
      <c r="A75" s="106"/>
      <c r="B75" s="127"/>
      <c r="C75" s="87"/>
      <c r="D75" s="45" t="s">
        <v>45</v>
      </c>
      <c r="E75" s="59"/>
      <c r="F75" s="59"/>
      <c r="G75" s="55"/>
      <c r="H75" s="55">
        <f t="shared" si="1"/>
        <v>0</v>
      </c>
      <c r="I75" s="55">
        <f t="shared" si="2"/>
        <v>0</v>
      </c>
      <c r="J75" s="59"/>
      <c r="K75" s="55"/>
      <c r="L75" s="55"/>
    </row>
    <row r="76" spans="1:12" s="42" customFormat="1" ht="27">
      <c r="A76" s="106"/>
      <c r="B76" s="127"/>
      <c r="C76" s="87"/>
      <c r="D76" s="45" t="s">
        <v>57</v>
      </c>
      <c r="E76" s="59"/>
      <c r="F76" s="55">
        <v>25</v>
      </c>
      <c r="G76" s="55">
        <v>25</v>
      </c>
      <c r="H76" s="55">
        <f aca="true" t="shared" si="3" ref="H76:H91">+G76-F76</f>
        <v>0</v>
      </c>
      <c r="I76" s="55">
        <f aca="true" t="shared" si="4" ref="I76:I83">G76-E76</f>
        <v>25</v>
      </c>
      <c r="J76" s="59"/>
      <c r="K76" s="55">
        <v>25</v>
      </c>
      <c r="L76" s="55">
        <v>25</v>
      </c>
    </row>
    <row r="77" spans="1:12" ht="27.75" customHeight="1">
      <c r="A77" s="106"/>
      <c r="B77" s="127"/>
      <c r="C77" s="87"/>
      <c r="D77" s="45" t="s">
        <v>55</v>
      </c>
      <c r="E77" s="59"/>
      <c r="F77" s="55">
        <v>505</v>
      </c>
      <c r="G77" s="55">
        <v>505</v>
      </c>
      <c r="H77" s="55">
        <f t="shared" si="3"/>
        <v>0</v>
      </c>
      <c r="I77" s="55">
        <f t="shared" si="4"/>
        <v>505</v>
      </c>
      <c r="J77" s="59"/>
      <c r="K77" s="55">
        <v>505</v>
      </c>
      <c r="L77" s="55">
        <v>505</v>
      </c>
    </row>
    <row r="78" spans="1:12" ht="175.5">
      <c r="A78" s="106"/>
      <c r="B78" s="127"/>
      <c r="C78" s="87"/>
      <c r="D78" s="45" t="s">
        <v>56</v>
      </c>
      <c r="E78" s="59">
        <v>5613.4</v>
      </c>
      <c r="F78" s="59">
        <v>6390.8</v>
      </c>
      <c r="G78" s="59">
        <v>7170</v>
      </c>
      <c r="H78" s="55">
        <f t="shared" si="3"/>
        <v>779.1999999999998</v>
      </c>
      <c r="I78" s="55">
        <f t="shared" si="4"/>
        <v>1556.6000000000004</v>
      </c>
      <c r="J78" s="95" t="s">
        <v>129</v>
      </c>
      <c r="K78" s="59">
        <v>7170</v>
      </c>
      <c r="L78" s="59">
        <v>7170</v>
      </c>
    </row>
    <row r="79" spans="1:12" ht="31.5" customHeight="1">
      <c r="A79" s="106"/>
      <c r="B79" s="127"/>
      <c r="C79" s="87" t="s">
        <v>75</v>
      </c>
      <c r="D79" s="46" t="s">
        <v>87</v>
      </c>
      <c r="E79" s="59"/>
      <c r="F79" s="59"/>
      <c r="G79" s="55"/>
      <c r="H79" s="55">
        <f t="shared" si="3"/>
        <v>0</v>
      </c>
      <c r="I79" s="55">
        <f t="shared" si="4"/>
        <v>0</v>
      </c>
      <c r="J79" s="59"/>
      <c r="K79" s="55"/>
      <c r="L79" s="55"/>
    </row>
    <row r="80" spans="1:12" ht="31.5" customHeight="1">
      <c r="A80" s="106"/>
      <c r="B80" s="127"/>
      <c r="C80" s="87">
        <v>4831</v>
      </c>
      <c r="D80" s="44" t="s">
        <v>104</v>
      </c>
      <c r="E80" s="59"/>
      <c r="F80" s="59"/>
      <c r="G80" s="55"/>
      <c r="H80" s="55">
        <f>+G80-F80</f>
        <v>0</v>
      </c>
      <c r="I80" s="55">
        <f>G80-E80</f>
        <v>0</v>
      </c>
      <c r="J80" s="59"/>
      <c r="K80" s="55"/>
      <c r="L80" s="55"/>
    </row>
    <row r="81" spans="1:12" ht="43.5" customHeight="1">
      <c r="A81" s="106"/>
      <c r="B81" s="127"/>
      <c r="C81" s="87">
        <v>4851</v>
      </c>
      <c r="D81" s="44" t="s">
        <v>105</v>
      </c>
      <c r="E81" s="59"/>
      <c r="F81" s="59"/>
      <c r="G81" s="55"/>
      <c r="H81" s="55">
        <f>+G81-F81</f>
        <v>0</v>
      </c>
      <c r="I81" s="55">
        <f>G81-E81</f>
        <v>0</v>
      </c>
      <c r="J81" s="59"/>
      <c r="K81" s="55"/>
      <c r="L81" s="55"/>
    </row>
    <row r="82" spans="1:12" s="56" customFormat="1" ht="19.5" customHeight="1">
      <c r="A82" s="106"/>
      <c r="B82" s="127"/>
      <c r="C82" s="87">
        <v>4861</v>
      </c>
      <c r="D82" s="46" t="s">
        <v>43</v>
      </c>
      <c r="E82" s="59"/>
      <c r="F82" s="59"/>
      <c r="G82" s="55"/>
      <c r="H82" s="55">
        <f t="shared" si="3"/>
        <v>0</v>
      </c>
      <c r="I82" s="55">
        <f t="shared" si="4"/>
        <v>0</v>
      </c>
      <c r="J82" s="59"/>
      <c r="K82" s="55"/>
      <c r="L82" s="55"/>
    </row>
    <row r="83" spans="1:12" ht="19.5" customHeight="1">
      <c r="A83" s="107"/>
      <c r="B83" s="128"/>
      <c r="C83" s="87">
        <v>4891</v>
      </c>
      <c r="D83" s="46" t="s">
        <v>44</v>
      </c>
      <c r="E83" s="55"/>
      <c r="F83" s="55"/>
      <c r="G83" s="55"/>
      <c r="H83" s="55">
        <f t="shared" si="3"/>
        <v>0</v>
      </c>
      <c r="I83" s="55">
        <f t="shared" si="4"/>
        <v>0</v>
      </c>
      <c r="J83" s="55"/>
      <c r="K83" s="55"/>
      <c r="L83" s="55"/>
    </row>
    <row r="84" spans="4:12" ht="9.75" customHeight="1">
      <c r="D84" s="64"/>
      <c r="E84" s="72"/>
      <c r="F84" s="72"/>
      <c r="G84" s="72"/>
      <c r="H84" s="72"/>
      <c r="I84" s="72"/>
      <c r="J84" s="72"/>
      <c r="K84" s="72"/>
      <c r="L84" s="72"/>
    </row>
    <row r="85" spans="1:12" s="18" customFormat="1" ht="28.5">
      <c r="A85" s="111" t="s">
        <v>80</v>
      </c>
      <c r="B85" s="111"/>
      <c r="C85" s="57"/>
      <c r="D85" s="22" t="s">
        <v>46</v>
      </c>
      <c r="E85" s="17">
        <f>SUM(E87:E91)</f>
        <v>0</v>
      </c>
      <c r="F85" s="17">
        <f>SUM(F87:F91)</f>
        <v>6000</v>
      </c>
      <c r="G85" s="17">
        <f>SUM(G87:G91)</f>
        <v>14674</v>
      </c>
      <c r="H85" s="17">
        <f>+G85-F85</f>
        <v>8674</v>
      </c>
      <c r="I85" s="17">
        <f>G85-E85</f>
        <v>14674</v>
      </c>
      <c r="J85" s="17"/>
      <c r="K85" s="17">
        <f>SUM(K87:K91)</f>
        <v>14674</v>
      </c>
      <c r="L85" s="17">
        <f>SUM(L87:L91)</f>
        <v>14674</v>
      </c>
    </row>
    <row r="86" spans="1:12" s="13" customFormat="1" ht="23.25" customHeight="1">
      <c r="A86" s="78" t="s">
        <v>81</v>
      </c>
      <c r="B86" s="78" t="s">
        <v>82</v>
      </c>
      <c r="C86" s="58"/>
      <c r="D86" s="10" t="s">
        <v>45</v>
      </c>
      <c r="E86" s="11"/>
      <c r="F86" s="11"/>
      <c r="G86" s="11"/>
      <c r="H86" s="11"/>
      <c r="I86" s="11"/>
      <c r="J86" s="11"/>
      <c r="K86" s="11"/>
      <c r="L86" s="11"/>
    </row>
    <row r="87" spans="1:12" s="21" customFormat="1" ht="15.75" customHeight="1">
      <c r="A87" s="123">
        <v>1079</v>
      </c>
      <c r="B87" s="123">
        <v>31001</v>
      </c>
      <c r="C87" s="35">
        <v>5121</v>
      </c>
      <c r="D87" s="14" t="s">
        <v>47</v>
      </c>
      <c r="E87" s="23"/>
      <c r="F87" s="23"/>
      <c r="G87" s="33"/>
      <c r="H87" s="33">
        <f t="shared" si="3"/>
        <v>0</v>
      </c>
      <c r="I87" s="33">
        <f>G87-E87</f>
        <v>0</v>
      </c>
      <c r="J87" s="23"/>
      <c r="K87" s="33"/>
      <c r="L87" s="33"/>
    </row>
    <row r="88" spans="1:12" s="21" customFormat="1" ht="65.25" customHeight="1">
      <c r="A88" s="124"/>
      <c r="B88" s="124"/>
      <c r="C88" s="35">
        <v>5122</v>
      </c>
      <c r="D88" s="14" t="s">
        <v>48</v>
      </c>
      <c r="E88" s="23"/>
      <c r="F88" s="23">
        <v>6000</v>
      </c>
      <c r="G88" s="23">
        <v>14674</v>
      </c>
      <c r="H88" s="33">
        <f t="shared" si="3"/>
        <v>8674</v>
      </c>
      <c r="I88" s="33">
        <f>G88-E88</f>
        <v>14674</v>
      </c>
      <c r="J88" s="102" t="s">
        <v>130</v>
      </c>
      <c r="K88" s="23">
        <v>14674</v>
      </c>
      <c r="L88" s="23">
        <v>14674</v>
      </c>
    </row>
    <row r="89" spans="1:12" s="21" customFormat="1" ht="14.25">
      <c r="A89" s="124"/>
      <c r="B89" s="124"/>
      <c r="C89" s="35">
        <v>5129</v>
      </c>
      <c r="D89" s="14" t="s">
        <v>49</v>
      </c>
      <c r="E89" s="23"/>
      <c r="F89" s="23"/>
      <c r="G89" s="33"/>
      <c r="H89" s="33">
        <f t="shared" si="3"/>
        <v>0</v>
      </c>
      <c r="I89" s="33">
        <f>G89-E89</f>
        <v>0</v>
      </c>
      <c r="J89" s="23"/>
      <c r="K89" s="33"/>
      <c r="L89" s="33"/>
    </row>
    <row r="90" spans="1:12" s="21" customFormat="1" ht="14.25">
      <c r="A90" s="124"/>
      <c r="B90" s="124"/>
      <c r="C90" s="35">
        <v>5131</v>
      </c>
      <c r="D90" s="14" t="s">
        <v>96</v>
      </c>
      <c r="E90" s="23"/>
      <c r="F90" s="23"/>
      <c r="G90" s="33"/>
      <c r="H90" s="33">
        <f>+G90-F90</f>
        <v>0</v>
      </c>
      <c r="I90" s="33">
        <f>G90-E90</f>
        <v>0</v>
      </c>
      <c r="J90" s="23"/>
      <c r="K90" s="33"/>
      <c r="L90" s="33"/>
    </row>
    <row r="91" spans="1:12" s="21" customFormat="1" ht="15.75" customHeight="1">
      <c r="A91" s="125"/>
      <c r="B91" s="125"/>
      <c r="C91" s="35">
        <v>5132</v>
      </c>
      <c r="D91" s="14" t="s">
        <v>50</v>
      </c>
      <c r="E91" s="23"/>
      <c r="F91" s="23"/>
      <c r="G91" s="33"/>
      <c r="H91" s="33">
        <f t="shared" si="3"/>
        <v>0</v>
      </c>
      <c r="I91" s="33">
        <f>G91-E91</f>
        <v>0</v>
      </c>
      <c r="J91" s="23"/>
      <c r="K91" s="33"/>
      <c r="L91" s="33"/>
    </row>
  </sheetData>
  <sheetProtection/>
  <mergeCells count="10">
    <mergeCell ref="A2:H2"/>
    <mergeCell ref="A85:B85"/>
    <mergeCell ref="A7:B7"/>
    <mergeCell ref="D3:I3"/>
    <mergeCell ref="C7:D7"/>
    <mergeCell ref="A87:A91"/>
    <mergeCell ref="B87:B91"/>
    <mergeCell ref="A10:A83"/>
    <mergeCell ref="B10:B83"/>
    <mergeCell ref="A6:B6"/>
  </mergeCells>
  <conditionalFormatting sqref="C8:D8">
    <cfRule type="cellIs" priority="7" dxfId="0" operator="equal" stopIfTrue="1">
      <formula>0</formula>
    </cfRule>
  </conditionalFormatting>
  <conditionalFormatting sqref="D14:D15">
    <cfRule type="cellIs" priority="3" dxfId="0" operator="equal" stopIfTrue="1">
      <formula>0</formula>
    </cfRule>
  </conditionalFormatting>
  <printOptions/>
  <pageMargins left="0.18" right="0.17" top="0.19" bottom="0.16" header="0.18" footer="0.16"/>
  <pageSetup horizontalDpi="600" verticalDpi="600" orientation="landscape" paperSize="9" scale="80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 Shishyan</dc:creator>
  <cp:keywords/>
  <dc:description/>
  <cp:lastModifiedBy>Arsen</cp:lastModifiedBy>
  <cp:lastPrinted>2023-03-02T11:46:30Z</cp:lastPrinted>
  <dcterms:created xsi:type="dcterms:W3CDTF">2003-05-20T07:22:10Z</dcterms:created>
  <dcterms:modified xsi:type="dcterms:W3CDTF">2023-03-24T11:19:06Z</dcterms:modified>
  <cp:category/>
  <cp:version/>
  <cp:contentType/>
  <cp:contentStatus/>
</cp:coreProperties>
</file>